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gizonline-my.sharepoint.com/personal/jean_mahoro_giz_de/Documents/Mahoro JP/JP-Ongoing/10023273-Construction/2.Request for Proposals/"/>
    </mc:Choice>
  </mc:AlternateContent>
  <xr:revisionPtr revIDLastSave="0" documentId="8_{DAE1B621-3720-4A81-A3E0-C3B0DB5F2F3D}" xr6:coauthVersionLast="47" xr6:coauthVersionMax="47" xr10:uidLastSave="{00000000-0000-0000-0000-000000000000}"/>
  <bookViews>
    <workbookView xWindow="-3863" yWindow="8438" windowWidth="21600" windowHeight="11054" xr2:uid="{00000000-000D-0000-FFFF-FFFF00000000}"/>
  </bookViews>
  <sheets>
    <sheet name="Phase 1" sheetId="1" r:id="rId1"/>
  </sheets>
  <definedNames>
    <definedName name="_xlnm.Print_Area" localSheetId="0">'Phase 1'!$A$1:$F$122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F27" i="1"/>
  <c r="F28" i="1"/>
  <c r="F29" i="1"/>
  <c r="F33" i="1"/>
  <c r="F34" i="1"/>
  <c r="F35" i="1"/>
  <c r="F38" i="1"/>
  <c r="F39" i="1"/>
  <c r="F40" i="1"/>
  <c r="F41" i="1"/>
  <c r="F42" i="1"/>
  <c r="F43" i="1"/>
  <c r="F44" i="1"/>
  <c r="F45" i="1"/>
  <c r="F48" i="1"/>
  <c r="F49" i="1"/>
  <c r="F53" i="1"/>
  <c r="F54" i="1"/>
  <c r="F56" i="1"/>
  <c r="F57" i="1"/>
  <c r="F61" i="1"/>
  <c r="F62" i="1"/>
  <c r="F63" i="1"/>
  <c r="F64" i="1"/>
  <c r="F65" i="1"/>
  <c r="F68" i="1"/>
  <c r="F69" i="1"/>
  <c r="F70" i="1"/>
  <c r="C71" i="1"/>
  <c r="F71" i="1" s="1"/>
  <c r="C72" i="1"/>
  <c r="F72" i="1" s="1"/>
  <c r="F73" i="1"/>
  <c r="F76" i="1"/>
  <c r="F77" i="1"/>
  <c r="F78" i="1"/>
  <c r="F79" i="1"/>
  <c r="F80" i="1"/>
  <c r="F83" i="1"/>
  <c r="F84" i="1"/>
  <c r="F85" i="1"/>
  <c r="F86" i="1"/>
  <c r="F87" i="1"/>
  <c r="F88" i="1"/>
  <c r="F89" i="1"/>
  <c r="F90" i="1"/>
  <c r="F93" i="1"/>
  <c r="F94" i="1"/>
  <c r="F95" i="1"/>
  <c r="F96" i="1"/>
  <c r="F116" i="1" s="1"/>
  <c r="F98" i="1"/>
  <c r="F99" i="1"/>
  <c r="F117" i="1" s="1"/>
  <c r="B107" i="1"/>
  <c r="B108" i="1"/>
  <c r="A109" i="1"/>
  <c r="A110" i="1" s="1"/>
  <c r="A111" i="1" s="1"/>
  <c r="A112" i="1" s="1"/>
  <c r="A113" i="1" s="1"/>
  <c r="A114" i="1" s="1"/>
  <c r="A115" i="1" s="1"/>
  <c r="A116" i="1" s="1"/>
  <c r="A117" i="1" s="1"/>
  <c r="B109" i="1"/>
  <c r="B110" i="1"/>
  <c r="B111" i="1"/>
  <c r="B112" i="1"/>
  <c r="B113" i="1"/>
  <c r="B114" i="1"/>
  <c r="B115" i="1"/>
  <c r="B116" i="1"/>
  <c r="B117" i="1"/>
  <c r="F91" i="1" l="1"/>
  <c r="F115" i="1" s="1"/>
  <c r="F36" i="1"/>
  <c r="F101" i="1" s="1"/>
  <c r="F58" i="1"/>
  <c r="F111" i="1" s="1"/>
  <c r="F50" i="1"/>
  <c r="F46" i="1" s="1"/>
  <c r="F109" i="1" s="1"/>
  <c r="F66" i="1"/>
  <c r="F112" i="1" s="1"/>
  <c r="F81" i="1"/>
  <c r="F114" i="1" s="1"/>
  <c r="F74" i="1"/>
  <c r="F113" i="1" s="1"/>
  <c r="F30" i="1"/>
  <c r="F108" i="1" s="1"/>
  <c r="F110" i="1"/>
  <c r="F107" i="1" l="1"/>
  <c r="F118" i="1"/>
  <c r="F119" i="1" s="1"/>
  <c r="F120" i="1" s="1"/>
  <c r="F102" i="1"/>
  <c r="F103" i="1" s="1"/>
</calcChain>
</file>

<file path=xl/sharedStrings.xml><?xml version="1.0" encoding="utf-8"?>
<sst xmlns="http://schemas.openxmlformats.org/spreadsheetml/2006/main" count="171" uniqueCount="126">
  <si>
    <t>No</t>
  </si>
  <si>
    <t>Description</t>
  </si>
  <si>
    <t>pce</t>
  </si>
  <si>
    <t>0.1</t>
  </si>
  <si>
    <t>m²</t>
  </si>
  <si>
    <t>ml</t>
  </si>
  <si>
    <t>m³</t>
  </si>
  <si>
    <t>U</t>
  </si>
  <si>
    <t>FF</t>
  </si>
  <si>
    <t>Demolitions</t>
  </si>
  <si>
    <t>Earthworks</t>
  </si>
  <si>
    <t>Soil stripping to a depth of 15 cm, including soil removal</t>
  </si>
  <si>
    <t>Excavations for foundations down to suitable soil (assumption: to a depth of 1.5 m) including storage of suitable soils on site for backfilling and removal of unsuitable soils for backfilling.</t>
  </si>
  <si>
    <t>Anti termite treatment</t>
  </si>
  <si>
    <t>Removal of existing roofing and disposal of metal sheets</t>
  </si>
  <si>
    <t>Demolition of existing tiles including removal of rubble</t>
  </si>
  <si>
    <t>Demolition of exterior slabs, including removal of rubble</t>
  </si>
  <si>
    <t>Fondations &amp; ground beams</t>
  </si>
  <si>
    <t>Footing pads. Reinforced concrete dosed at 350 kg/m3, class 42.5 cement, perfectly vibrated, including formwork, protective works, waterproofing, required reinforcements, and all constraints.</t>
  </si>
  <si>
    <t>Reinforced concrete sub-columns dosed at 350 kg/m3, class 42.5 cement, perfectly vibrated, including formwork, protective works, waterproofing, required reinforcement, and all constraints.</t>
  </si>
  <si>
    <t>Ground beams / BA . reinforced concrete dosed at 350 kg/m3, class 42.5 cement, perfectly vibrated, including formwork, protective works, waterproofing, required reinforcements, and all constraints.</t>
  </si>
  <si>
    <t>Layer of bitumen on the footing pads and sub-columns</t>
  </si>
  <si>
    <t>Concrete works</t>
  </si>
  <si>
    <t>Concrete 20x20 columns - Reinforced concrete dosed at 350 kg/m3, class 42.5 cement, perfectly vibrated, including formwork, protective works, waterproofing, required reinforcements, and all constraints.</t>
  </si>
  <si>
    <t>Reinforced concrete beams - Reinforced concrete dosed at 350 kg/m3, class 42.5 cement, perfectly vibrated, including formwork, protective works, waterproofing, required reinforcement, and all constraints.</t>
  </si>
  <si>
    <t>2. Fondations &amp; ground beams subtotal</t>
  </si>
  <si>
    <t>3. Concrete works subtotal</t>
  </si>
  <si>
    <t>Ground slab</t>
  </si>
  <si>
    <t>4. Ground slabs subtotal</t>
  </si>
  <si>
    <t xml:space="preserve">Elevations  </t>
  </si>
  <si>
    <t>Bituminous felt. Strips of bituminous felt will be laid between the foundation wall and the first course of masonry. It is required under all masonry walls 20 cm thick. The minimum overlap between strips is 20 cm.</t>
  </si>
  <si>
    <t>5. Elevations subtotal</t>
  </si>
  <si>
    <t>6. Roof subtotal</t>
  </si>
  <si>
    <t>Metal works</t>
  </si>
  <si>
    <t>7. Metal works subtotal</t>
  </si>
  <si>
    <t>Floor coverings</t>
  </si>
  <si>
    <t>Bush-hammered screed / sidewalks + backyard kitchen</t>
  </si>
  <si>
    <t>Building walls plastering</t>
  </si>
  <si>
    <t>VAT</t>
  </si>
  <si>
    <t>Total with VAT</t>
  </si>
  <si>
    <t>Total without VAT</t>
  </si>
  <si>
    <t>Roof</t>
  </si>
  <si>
    <t>Total without VAT (RwF)</t>
  </si>
  <si>
    <t>Walls plastering</t>
  </si>
  <si>
    <t xml:space="preserve">SUMMARY PHASE 1 </t>
  </si>
  <si>
    <t>10 cm thick cement blocks masonry</t>
  </si>
  <si>
    <t>20 cm thick cement blocks masonry</t>
  </si>
  <si>
    <t>15 cm thick cement blocks masonry</t>
  </si>
  <si>
    <t>Cement block masonry: Cement blocks manufactured in a workshop, perfectly vibrated, with sharp edges, delivered to the site and laid in a full bed of mortar mixed at a ratio of 300 kg of cement per m³ of sand, with a maximum joint thickness of 15 mm. The strength of the blocks must meet the requirements related to the slenderness of the walls. The exterior and interior faces are intended to be plastered.</t>
  </si>
  <si>
    <t>LS</t>
  </si>
  <si>
    <t>Metal gutter including anti rust painting, two layers of painting and all constraints.</t>
  </si>
  <si>
    <t>PVC rainwater downpipe, including necessary clamps and all necessary fittings</t>
  </si>
  <si>
    <t>Metallic tubes for pilar.  2 mm minimum thickness, including anti-rust painting and two layer of metallic painting</t>
  </si>
  <si>
    <t>Supplying and installation of water supply PPR 3/4" ducts including all accessories and all necessary finishing works.</t>
  </si>
  <si>
    <t xml:space="preserve">Plumbing </t>
  </si>
  <si>
    <t xml:space="preserve">8. Plumbing </t>
  </si>
  <si>
    <t>9. Floor coverings subtotal</t>
  </si>
  <si>
    <t>10. Walls plastering subtotal</t>
  </si>
  <si>
    <t xml:space="preserve">Supplying and installation of waste water drainage - PVC pipes 60mm including all accessories and all necessary finishing works </t>
  </si>
  <si>
    <t xml:space="preserve">Supplying and installation of waste water drainage - PVC pipes 90mm including all accessories and all necessary finishing works </t>
  </si>
  <si>
    <t xml:space="preserve">Supplying and installation of waste water drainage - PVC pipes 110mm including all accessories and all necessary finishing works </t>
  </si>
  <si>
    <t>Floor tiles - The model and the color will be decided by the Client.</t>
  </si>
  <si>
    <t>Skirtings like floor tiles.</t>
  </si>
  <si>
    <t>General information / Généralités</t>
  </si>
  <si>
    <t>1.</t>
  </si>
  <si>
    <t>All materials supplied by the Contractor must be new, of the best quality and free of any defects that could compromise the strength, appearance or durability of the implemented works.</t>
  </si>
  <si>
    <t>2.</t>
  </si>
  <si>
    <t>The Contractor must justify, at the request of the Client or his representative, the origin of the materials by the presentation of invoices or by any other means.</t>
  </si>
  <si>
    <t>3.</t>
  </si>
  <si>
    <t>The Contractor must provide, free of charge for examinations, any samples that the Client or his representative deems useful to request.</t>
  </si>
  <si>
    <t>4.</t>
  </si>
  <si>
    <t>5.</t>
  </si>
  <si>
    <t xml:space="preserve">The contractor cannot in any case subcontract the whole of the works. In case the contractor plans to subcontract part of the works to any subcontractor, he should inform beforehand the Client and his representative and request their approval before conclude any subcontracting. The client has all the latitude to refuse any subcontractor proposed by the contractor. </t>
  </si>
  <si>
    <t>6.</t>
  </si>
  <si>
    <t>The contractor is required to check the BoQ and the quantities of the BoQ before bidding. If he notices any discrepancies with the works to be implemented and/or with the quantities reported in the BoQ, he must indicate them in his offer. Once the bid is submitted, the scope of the works and the quantities are considered accepted by the contractor, which can not contest them or ask for any revision of the quantities before signature of the contract or during the implementation of the works.</t>
  </si>
  <si>
    <t>7.</t>
  </si>
  <si>
    <t>Before starting any demolition works, the contractor shall identify the type of materials used to construct the walls to be demolished, and according to the type of masonry, bricks or concrete blocks, the contractor shall take all required provision to secure the structure of the walls during all the process of demolition or opening in the masonry.</t>
  </si>
  <si>
    <t>8.</t>
  </si>
  <si>
    <t>Existing trusses and purlins renovation including anti rust painting</t>
  </si>
  <si>
    <t xml:space="preserve">10 cm layer of sand + 2 crossed layers of polyethylene film  </t>
  </si>
  <si>
    <t>New ground slab</t>
  </si>
  <si>
    <t>New sidewalk</t>
  </si>
  <si>
    <t xml:space="preserve">10 cm layer of sand </t>
  </si>
  <si>
    <t xml:space="preserve">Additional metal trusses made of appropriately sized tubes, minimum thickness 1.5 mm, including anti-rust paint and all constraints. </t>
  </si>
  <si>
    <t>Lean concrete pad footings. The lean concrete, at least 5 cm thick, with a mix of 150 kg/m3, class 32.5 cement. The lean concrete extends at least 5 cm beyond each side of the future reinforced concrete structures.</t>
  </si>
  <si>
    <t>Stone rubble masonry foundations: Masonry executed with hard and sound stone rubble, the origin of which will be approved by the Contracting Authority or his representative, cement mortar dosed at 300 kg / m3 of sand, maximum joint thickness of 3 cm, including all implementation constraints.</t>
  </si>
  <si>
    <t>Lean concrete for ground beams. The lean concrete, at least 5 cm thick, with a mix of 150 kg/m3, class 32.5 cement. The lean concrete extends at least 5 cm beyond each side of the future reinforced concrete structures.</t>
  </si>
  <si>
    <t>Metalic roofing / Self-Lock Roof Sheets (Mr. Roof system ( https://mister-roof.com/2023/10/27/revolutionizing-roofs-mr-roof-introduces-self-lock-roof-sheets-in-rwanda/) or similar with at least identical or superior characteristics)</t>
  </si>
  <si>
    <t>The Client or his representative may authorize the use of products similar to those prescribed, if he considers these products of qualitative performance at least equal. The request to use of similar products shall be mentioned within the contractor's offer or can be introduced during the implementation of the works but at least one month before the implementation of the concerned product. The request with all required documentation and sample, must be submitted in writing with acknowledgement of receipt signed by the Client or his representative. The Client or his representative will give an answer to the Contractor within five open days.</t>
  </si>
  <si>
    <t>Concrete Tests: The minimum number of tests is 3 per 30 m³ of concrete of the same composition. The grain size curves will also be provided.</t>
  </si>
  <si>
    <t>The formwork will be made using formwork panels made of plywood filmed (bakelized) on both sides, 18 mm thick.</t>
  </si>
  <si>
    <t>9.</t>
  </si>
  <si>
    <t xml:space="preserve">Demolition of the masonry and reinforced concrete connecting beams, in accordance with the plans, including the removal of rubble </t>
  </si>
  <si>
    <t>NB: excess rubble will be evacuated to the public landfill  agreed by the local administration, regardless of the distance.</t>
  </si>
  <si>
    <t>Geotechnical tests (at least 4 test points carried out by a laboratory approved by the Architect).</t>
  </si>
  <si>
    <t>The company must respect the concrete curing times before removing the formwork.</t>
  </si>
  <si>
    <t>10.</t>
  </si>
  <si>
    <t>Ground slab, minimum 10 cm thickness concrete dosed at 350 kg/m3, class 42.5 cement, reinforced with 15x15 cm welded mesh</t>
  </si>
  <si>
    <t>Sidewalk slab, 8 cm thickness concrete  dosed at 350 kg/m3, class 42.5 cement,reinforced with 15x15 cm welded mesh</t>
  </si>
  <si>
    <t>Toilet partitions: Solid Color Reinforced Composite (SCRC) panel including ironmongery,locks, required accessories and all implementation constraints. The model of the partitions and the color will be decided by the Employer or his Representative.</t>
  </si>
  <si>
    <t>Glazed simple aluminium door: aluminium frame (minimum thickness of aluminum profile: 1.8 mm) dim according to the drawings, 8.36 mm laminated glasses, including ironmongery,locks, all implementation constraints - the color of the aluminim frame will be decided by the Employer or his Representative.</t>
  </si>
  <si>
    <t>Solid simple aluminium door: aluminium frame (minimum thickness of aluminum profile: 1.8 mm) dim according to the drawings,  including ironmongery,locks, all implementation constraints - the color of the aluminim frame will be decided by the Employer or his Representative.</t>
  </si>
  <si>
    <t>Aluminium windows:  aluminium frame (minimum thickness of aluminum profile: 1.8 mm) dim according to the drawings, 8.36 mm laminated glasses, including ironmongery,locks, all implementation constraints - the color of the aluminim frame will be decided by the Employer or his Representative.</t>
  </si>
  <si>
    <t>Solid simple aluminium door for emergency exit: aluminium frame (minimum thickness of aluminum profile: 1.8 mm) dim according to the drawings,  including ironmongery, anti panic cross bar, locks, all implementation constraints - the color of the aluminim frame will be decided by the Employer or his Representative.</t>
  </si>
  <si>
    <t>Manholes 60x60 in cement blocks, perfectly smooth interior cement plaster, cover: reinforced concrete slab with lifting handle and all constraints.</t>
  </si>
  <si>
    <t>Septic tank, 100 to 120 users, cement blocks masonry, perfectly smooth interior cement plaster, reinforced concrete slab with lifting handle, ventilation and all constraints.</t>
  </si>
  <si>
    <t>Grease trap for kitchen, cement block masonry, perfectly smooth interior cement plaster, reinforced concrete slab with lifting handle, metal basket, ventilation and all constraints.</t>
  </si>
  <si>
    <t>Soak pit, including excavation, filling with stone blocks, masonry collar in the upper part, reinforced concrete slab, ventilation and all constraints.</t>
  </si>
  <si>
    <t>Metal roof fascia including anti rust painting, two layers of painting and all constraints.</t>
  </si>
  <si>
    <t>CONFIDENTIAL</t>
  </si>
  <si>
    <t>Date:</t>
  </si>
  <si>
    <t>Contract number (VN):</t>
  </si>
  <si>
    <t>Contractor:</t>
  </si>
  <si>
    <t xml:space="preserve">Project number </t>
  </si>
  <si>
    <t>Address:</t>
  </si>
  <si>
    <t>Currency:</t>
  </si>
  <si>
    <t>RWF</t>
  </si>
  <si>
    <t xml:space="preserve">Quantity </t>
  </si>
  <si>
    <t xml:space="preserve">Unit </t>
  </si>
  <si>
    <t xml:space="preserve">Unit Price without VAT </t>
  </si>
  <si>
    <t>Demolitions subtotal</t>
  </si>
  <si>
    <t xml:space="preserve"> Earthworks subtotal</t>
  </si>
  <si>
    <t xml:space="preserve">BILL OF  QUANTITIES:  CDITC KICUKIRO </t>
  </si>
  <si>
    <t>Bill of Quantities</t>
  </si>
  <si>
    <t>7000010770</t>
  </si>
  <si>
    <t>G-012069-001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</si>
</sst>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0.00\ _€_-;\-* #,##0.00\ _€_-;_-* &quot;-&quot;??\ _€_-;_-@_-"/>
    <numFmt numFmtId="165" formatCode="_-* #,##0\ _€_-;\-* #,##0\ _€_-;_-* &quot;-&quot;??\ _€_-;_-@_-"/>
    <numFmt numFmtId="166" formatCode="_-[$$-409]* #,##0.00_ ;_-[$$-409]* \-#,##0.00\ ;_-[$$-409]* &quot;-&quot;??_ ;_-@_ "/>
    <numFmt numFmtId="167" formatCode="_-* #,##0_-;\-* #,##0_-;_-* &quot;-&quot;??_-;_-@_-"/>
    <numFmt numFmtId="168" formatCode="_ * #,##0_ ;_ * \-#,##0_ ;_ * &quot;-&quot;??_ ;_ @_ "/>
    <numFmt numFmtId="169" formatCode="_-* #,##0.00_-;\-* #,##0.00_-;_-* &quot;-&quot;_-;_-@_-"/>
  </numFmts>
  <fonts count="18"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1"/>
      <color rgb="FF3F3F76"/>
      <name val="Calibri"/>
      <family val="2"/>
      <scheme val="minor"/>
    </font>
    <font>
      <sz val="11"/>
      <color theme="1"/>
      <name val="Arial"/>
      <family val="2"/>
    </font>
    <font>
      <b/>
      <sz val="11"/>
      <color theme="1"/>
      <name val="Arial"/>
      <family val="2"/>
    </font>
    <font>
      <sz val="11"/>
      <name val="Arial"/>
      <family val="2"/>
    </font>
    <font>
      <b/>
      <sz val="11"/>
      <name val="Arial"/>
      <family val="2"/>
    </font>
    <font>
      <sz val="11"/>
      <color rgb="FF000000"/>
      <name val="Arial"/>
      <family val="2"/>
    </font>
    <font>
      <sz val="11"/>
      <color rgb="FF1F1F1F"/>
      <name val="Arial"/>
      <family val="2"/>
    </font>
    <font>
      <i/>
      <sz val="11"/>
      <color theme="1"/>
      <name val="Arial"/>
      <family val="2"/>
    </font>
    <font>
      <sz val="11"/>
      <color rgb="FF0070C0"/>
      <name val="Arial"/>
      <family val="2"/>
    </font>
    <font>
      <i/>
      <sz val="11"/>
      <name val="Arial"/>
      <family val="2"/>
    </font>
    <font>
      <b/>
      <sz val="11"/>
      <color rgb="FFFF0000"/>
      <name val="Arial"/>
      <family val="2"/>
    </font>
    <font>
      <b/>
      <sz val="11"/>
      <color theme="0"/>
      <name val="Arial"/>
      <family val="2"/>
    </font>
    <font>
      <b/>
      <i/>
      <sz val="10"/>
      <name val="Arial"/>
      <family val="2"/>
    </font>
    <font>
      <sz val="11"/>
      <color theme="0"/>
      <name val="Arial"/>
      <family val="2"/>
    </font>
  </fonts>
  <fills count="14">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CC99"/>
      </patternFill>
    </fill>
    <fill>
      <patternFill patternType="solid">
        <fgColor rgb="FFFEF7E6"/>
        <bgColor indexed="64"/>
      </patternFill>
    </fill>
    <fill>
      <patternFill patternType="solid">
        <fgColor theme="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1" tint="0.34998626667073579"/>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thin">
        <color indexed="64"/>
      </top>
      <bottom style="thin">
        <color indexed="64"/>
      </bottom>
      <diagonal/>
    </border>
    <border>
      <left style="thin">
        <color rgb="FF7F7F7F"/>
      </left>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41" fontId="1" fillId="0" borderId="0" applyFont="0" applyFill="0" applyBorder="0" applyAlignment="0" applyProtection="0"/>
    <xf numFmtId="0" fontId="4" fillId="8" borderId="16" applyNumberFormat="0" applyAlignment="0" applyProtection="0"/>
  </cellStyleXfs>
  <cellXfs count="174">
    <xf numFmtId="0" fontId="0" fillId="0" borderId="0" xfId="0"/>
    <xf numFmtId="4" fontId="5" fillId="0" borderId="0" xfId="0" applyNumberFormat="1" applyFont="1"/>
    <xf numFmtId="0" fontId="5" fillId="0" borderId="0" xfId="0" applyFont="1"/>
    <xf numFmtId="4" fontId="5" fillId="0" borderId="0" xfId="0" applyNumberFormat="1" applyFont="1" applyAlignment="1">
      <alignment horizontal="right"/>
    </xf>
    <xf numFmtId="0" fontId="6" fillId="0" borderId="0" xfId="0" applyFont="1" applyAlignment="1">
      <alignment horizontal="left" vertical="center" wrapText="1"/>
    </xf>
    <xf numFmtId="0" fontId="5" fillId="0" borderId="0" xfId="0" applyFont="1" applyAlignment="1">
      <alignment horizontal="center"/>
    </xf>
    <xf numFmtId="0" fontId="5" fillId="0" borderId="0" xfId="0" applyFont="1" applyAlignment="1">
      <alignment vertical="top"/>
    </xf>
    <xf numFmtId="0" fontId="5" fillId="3" borderId="0" xfId="0" applyFont="1" applyFill="1"/>
    <xf numFmtId="3" fontId="5" fillId="0" borderId="0" xfId="0" applyNumberFormat="1" applyFont="1" applyAlignment="1">
      <alignment vertical="top"/>
    </xf>
    <xf numFmtId="0" fontId="5" fillId="3" borderId="0" xfId="0" applyFont="1" applyFill="1" applyAlignment="1">
      <alignment vertical="top"/>
    </xf>
    <xf numFmtId="166" fontId="5" fillId="0" borderId="0" xfId="0" applyNumberFormat="1" applyFont="1" applyAlignment="1">
      <alignment vertical="top"/>
    </xf>
    <xf numFmtId="0" fontId="5" fillId="0" borderId="0" xfId="0" applyFont="1" applyAlignment="1">
      <alignment vertical="center"/>
    </xf>
    <xf numFmtId="0" fontId="6" fillId="3" borderId="0" xfId="0" applyFont="1" applyFill="1"/>
    <xf numFmtId="0" fontId="6" fillId="0" borderId="0" xfId="0" applyFont="1"/>
    <xf numFmtId="4" fontId="8" fillId="0" borderId="0" xfId="0" applyNumberFormat="1" applyFont="1"/>
    <xf numFmtId="0" fontId="5" fillId="0" borderId="0" xfId="0" applyFont="1" applyAlignment="1">
      <alignment horizontal="left" vertical="top" wrapText="1"/>
    </xf>
    <xf numFmtId="0" fontId="10" fillId="0" borderId="0" xfId="0" applyFont="1" applyAlignment="1">
      <alignment horizontal="left" vertical="top"/>
    </xf>
    <xf numFmtId="0" fontId="6" fillId="3" borderId="6" xfId="0" applyFont="1" applyFill="1" applyBorder="1" applyAlignment="1">
      <alignment horizontal="center"/>
    </xf>
    <xf numFmtId="0" fontId="5" fillId="3" borderId="2" xfId="0" applyFont="1" applyFill="1" applyBorder="1" applyAlignment="1">
      <alignment horizontal="center" vertical="top"/>
    </xf>
    <xf numFmtId="0" fontId="5" fillId="0" borderId="2" xfId="0" applyFont="1" applyBorder="1" applyAlignment="1">
      <alignment horizontal="left" vertical="top" wrapText="1"/>
    </xf>
    <xf numFmtId="4" fontId="5" fillId="0" borderId="2" xfId="0" applyNumberFormat="1" applyFont="1" applyBorder="1" applyAlignment="1">
      <alignment vertical="top"/>
    </xf>
    <xf numFmtId="0" fontId="5" fillId="0" borderId="2" xfId="0" applyFont="1" applyBorder="1" applyAlignment="1">
      <alignment horizontal="center" vertical="top"/>
    </xf>
    <xf numFmtId="3" fontId="5" fillId="0" borderId="2" xfId="1" applyNumberFormat="1" applyFont="1" applyBorder="1" applyAlignment="1">
      <alignment horizontal="right" vertical="top"/>
    </xf>
    <xf numFmtId="0" fontId="5" fillId="0" borderId="2" xfId="0" applyFont="1" applyBorder="1" applyAlignment="1">
      <alignment horizontal="left" vertical="top"/>
    </xf>
    <xf numFmtId="3" fontId="5" fillId="0" borderId="2" xfId="0" applyNumberFormat="1" applyFont="1" applyBorder="1" applyAlignment="1">
      <alignment horizontal="center" vertical="top"/>
    </xf>
    <xf numFmtId="3" fontId="11" fillId="0" borderId="2" xfId="1" applyNumberFormat="1" applyFont="1" applyBorder="1" applyAlignment="1">
      <alignment horizontal="right" vertical="top"/>
    </xf>
    <xf numFmtId="3" fontId="5" fillId="0" borderId="2" xfId="1" applyNumberFormat="1" applyFont="1" applyFill="1" applyBorder="1" applyAlignment="1">
      <alignment horizontal="right" vertical="top"/>
    </xf>
    <xf numFmtId="0" fontId="7" fillId="3" borderId="2" xfId="0" applyFont="1" applyFill="1" applyBorder="1" applyAlignment="1">
      <alignment horizontal="left" vertical="top" wrapText="1"/>
    </xf>
    <xf numFmtId="4" fontId="5" fillId="3" borderId="2" xfId="0" applyNumberFormat="1" applyFont="1" applyFill="1" applyBorder="1" applyAlignment="1">
      <alignment vertical="top"/>
    </xf>
    <xf numFmtId="3" fontId="5" fillId="3" borderId="2" xfId="1" applyNumberFormat="1" applyFont="1" applyFill="1" applyBorder="1" applyAlignment="1">
      <alignment horizontal="right" vertical="top"/>
    </xf>
    <xf numFmtId="0" fontId="7" fillId="0" borderId="2" xfId="0" applyFont="1" applyBorder="1" applyAlignment="1">
      <alignment horizontal="left" vertical="top" wrapText="1"/>
    </xf>
    <xf numFmtId="2" fontId="5" fillId="0" borderId="2" xfId="0" applyNumberFormat="1" applyFont="1" applyBorder="1" applyAlignment="1">
      <alignment vertical="top"/>
    </xf>
    <xf numFmtId="0" fontId="6" fillId="0" borderId="2" xfId="0" applyFont="1" applyBorder="1" applyAlignment="1">
      <alignment horizontal="left" vertical="top" wrapText="1"/>
    </xf>
    <xf numFmtId="0" fontId="5" fillId="3" borderId="2" xfId="0" quotePrefix="1" applyFont="1" applyFill="1" applyBorder="1" applyAlignment="1">
      <alignment horizontal="center" vertical="top"/>
    </xf>
    <xf numFmtId="4" fontId="5" fillId="0" borderId="2" xfId="0" applyNumberFormat="1" applyFont="1" applyBorder="1" applyAlignment="1">
      <alignment horizontal="right" vertical="top"/>
    </xf>
    <xf numFmtId="0" fontId="7" fillId="3" borderId="15" xfId="0" applyFont="1" applyFill="1" applyBorder="1" applyAlignment="1">
      <alignment horizontal="center" vertical="top"/>
    </xf>
    <xf numFmtId="0" fontId="7" fillId="0" borderId="15" xfId="0" applyFont="1" applyBorder="1" applyAlignment="1">
      <alignment horizontal="left" vertical="top" wrapText="1"/>
    </xf>
    <xf numFmtId="3" fontId="7" fillId="0" borderId="15" xfId="0" applyNumberFormat="1" applyFont="1" applyBorder="1" applyAlignment="1">
      <alignment horizontal="center" vertical="top"/>
    </xf>
    <xf numFmtId="0" fontId="7" fillId="0" borderId="15" xfId="0" applyFont="1" applyBorder="1" applyAlignment="1">
      <alignment horizontal="center" vertical="top"/>
    </xf>
    <xf numFmtId="3" fontId="7" fillId="0" borderId="15" xfId="1" applyNumberFormat="1" applyFont="1" applyFill="1" applyBorder="1" applyAlignment="1">
      <alignment horizontal="right" vertical="top"/>
    </xf>
    <xf numFmtId="0" fontId="7" fillId="3" borderId="2" xfId="0" applyFont="1" applyFill="1" applyBorder="1" applyAlignment="1">
      <alignment horizontal="center" vertical="top"/>
    </xf>
    <xf numFmtId="4" fontId="7" fillId="0" borderId="15" xfId="0" applyNumberFormat="1" applyFont="1" applyBorder="1" applyAlignment="1">
      <alignment vertical="top"/>
    </xf>
    <xf numFmtId="4" fontId="7" fillId="0" borderId="2" xfId="0" applyNumberFormat="1" applyFont="1" applyBorder="1" applyAlignment="1">
      <alignment vertical="top"/>
    </xf>
    <xf numFmtId="0" fontId="7" fillId="0" borderId="2" xfId="0" applyFont="1" applyBorder="1" applyAlignment="1">
      <alignment horizontal="center" vertical="top"/>
    </xf>
    <xf numFmtId="3" fontId="7" fillId="0" borderId="2" xfId="1" applyNumberFormat="1" applyFont="1" applyFill="1" applyBorder="1" applyAlignment="1">
      <alignment horizontal="right" vertical="top"/>
    </xf>
    <xf numFmtId="0" fontId="10" fillId="0" borderId="2" xfId="0" applyFont="1" applyBorder="1" applyAlignment="1">
      <alignment horizontal="left" vertical="top" wrapText="1"/>
    </xf>
    <xf numFmtId="4" fontId="7" fillId="0" borderId="2" xfId="0" applyNumberFormat="1" applyFont="1" applyBorder="1" applyAlignment="1">
      <alignment horizontal="right" vertical="top"/>
    </xf>
    <xf numFmtId="0" fontId="8" fillId="0" borderId="0" xfId="0" applyFont="1" applyAlignment="1">
      <alignment horizontal="left"/>
    </xf>
    <xf numFmtId="3" fontId="7" fillId="0" borderId="2" xfId="1" applyNumberFormat="1" applyFont="1" applyBorder="1" applyAlignment="1">
      <alignment horizontal="right" vertical="top"/>
    </xf>
    <xf numFmtId="0" fontId="7" fillId="3" borderId="1" xfId="0" applyFont="1" applyFill="1" applyBorder="1" applyAlignment="1">
      <alignment horizontal="center" vertical="top"/>
    </xf>
    <xf numFmtId="3" fontId="7" fillId="0" borderId="2" xfId="0" applyNumberFormat="1" applyFont="1" applyBorder="1" applyAlignment="1">
      <alignment horizontal="center" vertical="top"/>
    </xf>
    <xf numFmtId="3" fontId="7" fillId="0" borderId="2" xfId="1" applyNumberFormat="1" applyFont="1" applyBorder="1" applyAlignment="1">
      <alignment horizontal="center" vertical="top"/>
    </xf>
    <xf numFmtId="0" fontId="7" fillId="0" borderId="2" xfId="0" applyFont="1" applyBorder="1" applyAlignment="1">
      <alignment horizontal="left" vertical="top"/>
    </xf>
    <xf numFmtId="4" fontId="13" fillId="0" borderId="2" xfId="0" applyNumberFormat="1" applyFont="1" applyBorder="1" applyAlignment="1">
      <alignment vertical="top"/>
    </xf>
    <xf numFmtId="0" fontId="12" fillId="3" borderId="0" xfId="0" applyFont="1" applyFill="1" applyAlignment="1">
      <alignment horizontal="center"/>
    </xf>
    <xf numFmtId="0" fontId="8" fillId="0" borderId="0" xfId="0" applyFont="1" applyAlignment="1">
      <alignment horizontal="center"/>
    </xf>
    <xf numFmtId="4" fontId="7" fillId="0" borderId="0" xfId="1" applyNumberFormat="1" applyFont="1" applyBorder="1"/>
    <xf numFmtId="4" fontId="6" fillId="0" borderId="8" xfId="0" applyNumberFormat="1" applyFont="1" applyBorder="1"/>
    <xf numFmtId="4" fontId="6" fillId="0" borderId="0" xfId="0" applyNumberFormat="1" applyFont="1"/>
    <xf numFmtId="4" fontId="6" fillId="0" borderId="0" xfId="1" applyNumberFormat="1" applyFont="1" applyBorder="1"/>
    <xf numFmtId="4" fontId="6" fillId="0" borderId="11" xfId="0" applyNumberFormat="1" applyFont="1" applyBorder="1"/>
    <xf numFmtId="4" fontId="5" fillId="0" borderId="11" xfId="0" applyNumberFormat="1" applyFont="1" applyBorder="1"/>
    <xf numFmtId="0" fontId="6" fillId="0" borderId="11" xfId="0" applyFont="1" applyBorder="1"/>
    <xf numFmtId="4" fontId="6" fillId="0" borderId="11" xfId="1" applyNumberFormat="1" applyFont="1" applyBorder="1"/>
    <xf numFmtId="165" fontId="8" fillId="0" borderId="8" xfId="1" applyNumberFormat="1" applyFont="1" applyBorder="1"/>
    <xf numFmtId="0" fontId="6" fillId="2" borderId="0" xfId="0" applyFont="1" applyFill="1"/>
    <xf numFmtId="4" fontId="6" fillId="2" borderId="0" xfId="0" applyNumberFormat="1" applyFont="1" applyFill="1"/>
    <xf numFmtId="4" fontId="6" fillId="2" borderId="0" xfId="1" applyNumberFormat="1" applyFont="1" applyFill="1" applyBorder="1"/>
    <xf numFmtId="165" fontId="6" fillId="2" borderId="0" xfId="1" applyNumberFormat="1" applyFont="1" applyFill="1" applyBorder="1"/>
    <xf numFmtId="4" fontId="5" fillId="0" borderId="0" xfId="1" applyNumberFormat="1" applyFont="1" applyBorder="1"/>
    <xf numFmtId="165" fontId="5" fillId="0" borderId="0" xfId="1" applyNumberFormat="1" applyFont="1" applyBorder="1"/>
    <xf numFmtId="0" fontId="6" fillId="3" borderId="0" xfId="0" applyFont="1" applyFill="1" applyAlignment="1">
      <alignment horizontal="center"/>
    </xf>
    <xf numFmtId="0" fontId="6" fillId="4" borderId="0" xfId="0" applyFont="1" applyFill="1"/>
    <xf numFmtId="4" fontId="5" fillId="4" borderId="0" xfId="0" applyNumberFormat="1" applyFont="1" applyFill="1"/>
    <xf numFmtId="0" fontId="5" fillId="4" borderId="0" xfId="0" applyFont="1" applyFill="1"/>
    <xf numFmtId="165" fontId="5" fillId="4" borderId="0" xfId="0" applyNumberFormat="1" applyFont="1" applyFill="1"/>
    <xf numFmtId="165" fontId="5" fillId="3" borderId="0" xfId="0" applyNumberFormat="1" applyFont="1" applyFill="1"/>
    <xf numFmtId="0" fontId="8" fillId="3" borderId="0" xfId="0" applyFont="1" applyFill="1"/>
    <xf numFmtId="0" fontId="12" fillId="3" borderId="7" xfId="0" applyFont="1" applyFill="1" applyBorder="1" applyAlignment="1">
      <alignment horizontal="center"/>
    </xf>
    <xf numFmtId="4" fontId="8" fillId="0" borderId="8" xfId="0" applyNumberFormat="1" applyFont="1" applyBorder="1"/>
    <xf numFmtId="0" fontId="8" fillId="0" borderId="8" xfId="0" applyFont="1" applyBorder="1" applyAlignment="1">
      <alignment horizontal="center"/>
    </xf>
    <xf numFmtId="4" fontId="7" fillId="0" borderId="8" xfId="1" applyNumberFormat="1" applyFont="1" applyBorder="1"/>
    <xf numFmtId="0" fontId="12" fillId="3" borderId="9" xfId="0" applyFont="1" applyFill="1" applyBorder="1" applyAlignment="1">
      <alignment horizontal="center"/>
    </xf>
    <xf numFmtId="0" fontId="12" fillId="3" borderId="10" xfId="0" applyFont="1" applyFill="1" applyBorder="1" applyAlignment="1">
      <alignment horizontal="center"/>
    </xf>
    <xf numFmtId="165" fontId="8" fillId="0" borderId="0" xfId="1" applyNumberFormat="1" applyFont="1" applyBorder="1"/>
    <xf numFmtId="0" fontId="2" fillId="0" borderId="0" xfId="0" applyFont="1" applyAlignment="1">
      <alignment vertical="center"/>
    </xf>
    <xf numFmtId="0" fontId="0" fillId="0" borderId="0" xfId="0" applyAlignment="1">
      <alignment vertical="center"/>
    </xf>
    <xf numFmtId="41" fontId="5" fillId="0" borderId="0" xfId="2" applyFont="1" applyAlignment="1">
      <alignment vertical="center"/>
    </xf>
    <xf numFmtId="0" fontId="6" fillId="0" borderId="0" xfId="0" applyFont="1" applyAlignment="1">
      <alignment horizontal="left" vertical="center"/>
    </xf>
    <xf numFmtId="41" fontId="6" fillId="0" borderId="0" xfId="2" applyFont="1" applyAlignment="1">
      <alignment horizontal="left" vertical="center"/>
    </xf>
    <xf numFmtId="41" fontId="5" fillId="0" borderId="2" xfId="2" applyFont="1" applyBorder="1" applyAlignment="1">
      <alignment horizontal="center" vertical="top"/>
    </xf>
    <xf numFmtId="41" fontId="5" fillId="0" borderId="2" xfId="2" applyFont="1" applyBorder="1" applyAlignment="1">
      <alignment horizontal="right" vertical="top"/>
    </xf>
    <xf numFmtId="4" fontId="5" fillId="0" borderId="2" xfId="0" applyNumberFormat="1" applyFont="1" applyBorder="1" applyAlignment="1">
      <alignment horizontal="center" vertical="top"/>
    </xf>
    <xf numFmtId="0" fontId="5" fillId="0" borderId="2" xfId="0" applyFont="1" applyBorder="1" applyAlignment="1">
      <alignment horizontal="center" vertical="center"/>
    </xf>
    <xf numFmtId="169" fontId="5" fillId="0" borderId="2" xfId="2" applyNumberFormat="1" applyFont="1" applyBorder="1" applyAlignment="1">
      <alignment horizontal="center" vertical="top"/>
    </xf>
    <xf numFmtId="0" fontId="15" fillId="12" borderId="2" xfId="0" applyFont="1" applyFill="1" applyBorder="1" applyAlignment="1">
      <alignment horizontal="center"/>
    </xf>
    <xf numFmtId="0" fontId="15" fillId="12" borderId="2" xfId="0" applyFont="1" applyFill="1" applyBorder="1" applyAlignment="1">
      <alignment vertical="center" wrapText="1"/>
    </xf>
    <xf numFmtId="0" fontId="15" fillId="12" borderId="2" xfId="0" applyFont="1" applyFill="1" applyBorder="1" applyAlignment="1">
      <alignment horizontal="center" wrapText="1"/>
    </xf>
    <xf numFmtId="164" fontId="15" fillId="12" borderId="2" xfId="1" applyFont="1" applyFill="1" applyBorder="1" applyAlignment="1">
      <alignment horizontal="center"/>
    </xf>
    <xf numFmtId="3" fontId="15" fillId="12" borderId="2" xfId="0" applyNumberFormat="1" applyFont="1" applyFill="1" applyBorder="1" applyAlignment="1">
      <alignment horizontal="right"/>
    </xf>
    <xf numFmtId="0" fontId="6" fillId="5" borderId="2" xfId="0" applyFont="1" applyFill="1" applyBorder="1" applyAlignment="1">
      <alignment horizontal="center" vertical="center" wrapText="1"/>
    </xf>
    <xf numFmtId="0" fontId="6" fillId="5" borderId="2" xfId="0" applyFont="1" applyFill="1" applyBorder="1" applyAlignment="1">
      <alignment horizontal="justify" vertical="center" wrapText="1"/>
    </xf>
    <xf numFmtId="164" fontId="6" fillId="5" borderId="2" xfId="1" applyFont="1" applyFill="1" applyBorder="1" applyAlignment="1">
      <alignment horizontal="center" vertical="center" wrapText="1"/>
    </xf>
    <xf numFmtId="3" fontId="6" fillId="5" borderId="2" xfId="0" applyNumberFormat="1" applyFont="1" applyFill="1" applyBorder="1" applyAlignment="1">
      <alignment horizontal="right" vertical="center" wrapText="1"/>
    </xf>
    <xf numFmtId="0" fontId="5" fillId="3" borderId="2" xfId="0" applyFont="1" applyFill="1" applyBorder="1" applyAlignment="1">
      <alignment horizontal="center" vertical="center"/>
    </xf>
    <xf numFmtId="0" fontId="5" fillId="0" borderId="2" xfId="0" applyFont="1" applyBorder="1" applyAlignment="1">
      <alignment horizontal="left" vertical="center"/>
    </xf>
    <xf numFmtId="4" fontId="5" fillId="0" borderId="2" xfId="0" applyNumberFormat="1" applyFont="1" applyBorder="1" applyAlignment="1">
      <alignment vertical="center"/>
    </xf>
    <xf numFmtId="3" fontId="5" fillId="0" borderId="2" xfId="1" applyNumberFormat="1" applyFont="1" applyFill="1" applyBorder="1" applyAlignment="1">
      <alignment horizontal="right" vertical="center"/>
    </xf>
    <xf numFmtId="0" fontId="5" fillId="3" borderId="2" xfId="0" quotePrefix="1" applyFont="1" applyFill="1" applyBorder="1" applyAlignment="1">
      <alignment horizontal="center" vertical="center"/>
    </xf>
    <xf numFmtId="4" fontId="5" fillId="0" borderId="2" xfId="0" applyNumberFormat="1" applyFont="1" applyBorder="1" applyAlignment="1">
      <alignment horizontal="right" vertical="center"/>
    </xf>
    <xf numFmtId="4" fontId="15" fillId="13" borderId="13" xfId="0" applyNumberFormat="1" applyFont="1" applyFill="1" applyBorder="1" applyAlignment="1">
      <alignment vertical="center"/>
    </xf>
    <xf numFmtId="4" fontId="17" fillId="13" borderId="13" xfId="0" applyNumberFormat="1" applyFont="1" applyFill="1" applyBorder="1" applyAlignment="1">
      <alignment vertical="center"/>
    </xf>
    <xf numFmtId="0" fontId="15" fillId="13" borderId="13" xfId="0" applyFont="1" applyFill="1" applyBorder="1" applyAlignment="1">
      <alignment vertical="center"/>
    </xf>
    <xf numFmtId="4" fontId="15" fillId="13" borderId="13" xfId="1" applyNumberFormat="1" applyFont="1" applyFill="1" applyBorder="1" applyAlignment="1">
      <alignment vertical="center"/>
    </xf>
    <xf numFmtId="0" fontId="15" fillId="13" borderId="2" xfId="0" applyFont="1" applyFill="1" applyBorder="1" applyAlignment="1">
      <alignment horizontal="center" vertical="center"/>
    </xf>
    <xf numFmtId="4" fontId="15" fillId="13" borderId="2" xfId="0" applyNumberFormat="1" applyFont="1" applyFill="1" applyBorder="1" applyAlignment="1">
      <alignment horizontal="center" vertical="center"/>
    </xf>
    <xf numFmtId="4" fontId="15" fillId="13" borderId="2" xfId="0" applyNumberFormat="1" applyFont="1" applyFill="1" applyBorder="1" applyAlignment="1">
      <alignment horizontal="center" vertical="center" wrapText="1"/>
    </xf>
    <xf numFmtId="0" fontId="5" fillId="6" borderId="1" xfId="0" applyFont="1" applyFill="1" applyBorder="1"/>
    <xf numFmtId="0" fontId="5" fillId="6" borderId="1" xfId="0" applyFont="1" applyFill="1" applyBorder="1" applyAlignment="1">
      <alignment horizontal="center"/>
    </xf>
    <xf numFmtId="0" fontId="5" fillId="0" borderId="0" xfId="0" applyFont="1" applyAlignment="1">
      <alignment horizontal="center" vertical="top"/>
    </xf>
    <xf numFmtId="0" fontId="5" fillId="0" borderId="0" xfId="0" quotePrefix="1" applyFont="1" applyAlignment="1">
      <alignment horizontal="center" vertical="top"/>
    </xf>
    <xf numFmtId="0" fontId="5" fillId="3" borderId="0" xfId="0" applyFont="1" applyFill="1" applyAlignment="1">
      <alignment horizontal="center"/>
    </xf>
    <xf numFmtId="0" fontId="5" fillId="7" borderId="0" xfId="0" applyFont="1" applyFill="1" applyAlignment="1">
      <alignment vertical="top"/>
    </xf>
    <xf numFmtId="0" fontId="5" fillId="7" borderId="0" xfId="0" applyFont="1" applyFill="1" applyAlignment="1">
      <alignment horizontal="center" vertical="top"/>
    </xf>
    <xf numFmtId="0" fontId="17" fillId="0" borderId="0" xfId="0" applyFont="1" applyAlignment="1">
      <alignment vertical="top"/>
    </xf>
    <xf numFmtId="0" fontId="17" fillId="0" borderId="0" xfId="0" applyFont="1" applyAlignment="1">
      <alignment horizontal="center" vertical="top"/>
    </xf>
    <xf numFmtId="0" fontId="17" fillId="0" borderId="0" xfId="0" applyFont="1"/>
    <xf numFmtId="0" fontId="15" fillId="13" borderId="12" xfId="0" applyFont="1" applyFill="1" applyBorder="1" applyAlignment="1">
      <alignment horizontal="center" vertical="center" wrapText="1"/>
    </xf>
    <xf numFmtId="168" fontId="6" fillId="5" borderId="12" xfId="1" applyNumberFormat="1" applyFont="1" applyFill="1" applyBorder="1" applyAlignment="1">
      <alignment vertical="center"/>
    </xf>
    <xf numFmtId="41" fontId="5" fillId="0" borderId="12" xfId="2" applyFont="1" applyBorder="1" applyAlignment="1">
      <alignment vertical="top"/>
    </xf>
    <xf numFmtId="168" fontId="15" fillId="12" borderId="12" xfId="1" applyNumberFormat="1" applyFont="1" applyFill="1" applyBorder="1" applyAlignment="1"/>
    <xf numFmtId="165" fontId="5" fillId="0" borderId="12" xfId="1" applyNumberFormat="1" applyFont="1" applyBorder="1" applyAlignment="1">
      <alignment vertical="top"/>
    </xf>
    <xf numFmtId="165" fontId="11" fillId="0" borderId="12" xfId="1" applyNumberFormat="1" applyFont="1" applyBorder="1" applyAlignment="1">
      <alignment vertical="top"/>
    </xf>
    <xf numFmtId="165" fontId="5" fillId="0" borderId="12" xfId="1" applyNumberFormat="1" applyFont="1" applyFill="1" applyBorder="1" applyAlignment="1">
      <alignment vertical="top"/>
    </xf>
    <xf numFmtId="165" fontId="5" fillId="3" borderId="12" xfId="1" applyNumberFormat="1" applyFont="1" applyFill="1" applyBorder="1" applyAlignment="1">
      <alignment vertical="top"/>
    </xf>
    <xf numFmtId="165" fontId="5" fillId="3" borderId="12" xfId="1" applyNumberFormat="1" applyFont="1" applyFill="1" applyBorder="1" applyAlignment="1">
      <alignment vertical="center"/>
    </xf>
    <xf numFmtId="165" fontId="7" fillId="0" borderId="5" xfId="1" applyNumberFormat="1" applyFont="1" applyBorder="1" applyAlignment="1">
      <alignment vertical="top"/>
    </xf>
    <xf numFmtId="165" fontId="7" fillId="0" borderId="12" xfId="1" applyNumberFormat="1" applyFont="1" applyBorder="1" applyAlignment="1">
      <alignment vertical="top"/>
    </xf>
    <xf numFmtId="165" fontId="13" fillId="0" borderId="12" xfId="1" applyNumberFormat="1" applyFont="1" applyBorder="1" applyAlignment="1">
      <alignment vertical="top"/>
    </xf>
    <xf numFmtId="165" fontId="17" fillId="13" borderId="13" xfId="1" applyNumberFormat="1" applyFont="1" applyFill="1" applyBorder="1" applyAlignment="1">
      <alignment vertical="center"/>
    </xf>
    <xf numFmtId="165" fontId="15" fillId="13" borderId="13" xfId="1" applyNumberFormat="1" applyFont="1" applyFill="1" applyBorder="1" applyAlignment="1">
      <alignment vertical="center"/>
    </xf>
    <xf numFmtId="165" fontId="6" fillId="0" borderId="11" xfId="1" applyNumberFormat="1" applyFont="1" applyBorder="1"/>
    <xf numFmtId="165" fontId="5" fillId="0" borderId="0" xfId="0" applyNumberFormat="1" applyFont="1" applyAlignment="1">
      <alignment vertical="top"/>
    </xf>
    <xf numFmtId="165" fontId="5" fillId="0" borderId="0" xfId="0" applyNumberFormat="1" applyFont="1"/>
    <xf numFmtId="167" fontId="5" fillId="0" borderId="0" xfId="0" applyNumberFormat="1" applyFont="1"/>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7" borderId="0" xfId="0" applyFont="1" applyFill="1" applyAlignment="1">
      <alignment horizontal="center" vertical="top"/>
    </xf>
    <xf numFmtId="0" fontId="15" fillId="0" borderId="0" xfId="0" applyFont="1" applyAlignment="1">
      <alignment horizontal="center" vertical="top"/>
    </xf>
    <xf numFmtId="0" fontId="17" fillId="13" borderId="17" xfId="0" applyFont="1" applyFill="1" applyBorder="1" applyAlignment="1">
      <alignment horizontal="center" vertical="center"/>
    </xf>
    <xf numFmtId="0" fontId="5" fillId="3" borderId="9" xfId="0" applyFont="1" applyFill="1" applyBorder="1" applyAlignment="1">
      <alignment horizontal="center"/>
    </xf>
    <xf numFmtId="0" fontId="6" fillId="2" borderId="0" xfId="0" applyFont="1" applyFill="1" applyAlignment="1">
      <alignment horizontal="center"/>
    </xf>
    <xf numFmtId="0" fontId="6" fillId="0" borderId="6" xfId="0" applyFont="1" applyBorder="1" applyAlignment="1">
      <alignment horizontal="center" vertical="center"/>
    </xf>
    <xf numFmtId="0" fontId="6" fillId="0" borderId="3" xfId="0" applyFont="1" applyBorder="1" applyAlignment="1">
      <alignment vertical="center"/>
    </xf>
    <xf numFmtId="4" fontId="5" fillId="0" borderId="3" xfId="0" applyNumberFormat="1" applyFont="1" applyBorder="1" applyAlignment="1">
      <alignment vertical="center"/>
    </xf>
    <xf numFmtId="0" fontId="5" fillId="0" borderId="3" xfId="0" applyFont="1" applyBorder="1" applyAlignment="1">
      <alignment horizontal="center" vertical="center"/>
    </xf>
    <xf numFmtId="4" fontId="5" fillId="0" borderId="3" xfId="1" applyNumberFormat="1" applyFont="1" applyFill="1" applyBorder="1" applyAlignment="1">
      <alignment vertical="center"/>
    </xf>
    <xf numFmtId="165" fontId="5" fillId="0" borderId="3" xfId="1" applyNumberFormat="1" applyFont="1" applyFill="1" applyBorder="1" applyAlignment="1">
      <alignment vertical="center"/>
    </xf>
    <xf numFmtId="14" fontId="6" fillId="10" borderId="13" xfId="3" applyNumberFormat="1" applyFont="1" applyFill="1" applyBorder="1" applyAlignment="1" applyProtection="1">
      <alignment horizontal="left" vertical="center"/>
      <protection locked="0"/>
    </xf>
    <xf numFmtId="49" fontId="6" fillId="9" borderId="18" xfId="3" applyNumberFormat="1" applyFont="1" applyFill="1" applyBorder="1" applyAlignment="1" applyProtection="1">
      <alignment horizontal="left" vertical="center" shrinkToFit="1"/>
      <protection locked="0"/>
    </xf>
    <xf numFmtId="49" fontId="6" fillId="9" borderId="13" xfId="3" applyNumberFormat="1" applyFont="1" applyFill="1" applyBorder="1" applyAlignment="1" applyProtection="1">
      <alignment horizontal="left" vertical="center" shrinkToFit="1"/>
      <protection locked="0"/>
    </xf>
    <xf numFmtId="49" fontId="6" fillId="10" borderId="13" xfId="3" applyNumberFormat="1" applyFont="1" applyFill="1" applyBorder="1" applyAlignment="1" applyProtection="1">
      <alignment horizontal="left" vertical="center"/>
      <protection locked="0"/>
    </xf>
    <xf numFmtId="49" fontId="3" fillId="9" borderId="13" xfId="3" applyNumberFormat="1" applyFont="1" applyFill="1" applyBorder="1" applyAlignment="1" applyProtection="1">
      <alignment horizontal="center" vertical="center" shrinkToFit="1"/>
      <protection locked="0"/>
    </xf>
    <xf numFmtId="49" fontId="2" fillId="9" borderId="13" xfId="3" applyNumberFormat="1" applyFont="1" applyFill="1" applyBorder="1" applyAlignment="1" applyProtection="1">
      <alignment horizontal="center" vertical="center" shrinkToFit="1"/>
      <protection locked="0"/>
    </xf>
    <xf numFmtId="0" fontId="16" fillId="11" borderId="12" xfId="0" applyFont="1" applyFill="1" applyBorder="1" applyAlignment="1">
      <alignment horizontal="left" vertical="center" wrapText="1"/>
    </xf>
    <xf numFmtId="0" fontId="16" fillId="11" borderId="13" xfId="0" applyFont="1" applyFill="1" applyBorder="1" applyAlignment="1">
      <alignment horizontal="left" vertical="center" wrapText="1"/>
    </xf>
    <xf numFmtId="0" fontId="16" fillId="11" borderId="14" xfId="0" applyFont="1" applyFill="1" applyBorder="1" applyAlignment="1">
      <alignment horizontal="left" vertical="center" wrapText="1"/>
    </xf>
    <xf numFmtId="0" fontId="6" fillId="6" borderId="1" xfId="0" applyFont="1" applyFill="1" applyBorder="1" applyAlignment="1">
      <alignment horizontal="left" vertical="center" wrapText="1"/>
    </xf>
    <xf numFmtId="0" fontId="9"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vertical="top" wrapText="1"/>
    </xf>
    <xf numFmtId="49" fontId="14" fillId="9" borderId="18" xfId="3" applyNumberFormat="1" applyFont="1" applyFill="1" applyBorder="1" applyAlignment="1" applyProtection="1">
      <alignment horizontal="left" vertical="center" shrinkToFit="1"/>
      <protection locked="0"/>
    </xf>
    <xf numFmtId="49" fontId="14" fillId="9" borderId="13" xfId="3" applyNumberFormat="1" applyFont="1" applyFill="1" applyBorder="1" applyAlignment="1" applyProtection="1">
      <alignment horizontal="left" vertical="center" shrinkToFit="1"/>
      <protection locked="0"/>
    </xf>
  </cellXfs>
  <cellStyles count="4">
    <cellStyle name="Comma" xfId="1" builtinId="3"/>
    <cellStyle name="Comma [0]" xfId="2" builtinId="6"/>
    <cellStyle name="Input" xfId="3"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2"/>
  <sheetViews>
    <sheetView showGridLines="0" tabSelected="1" zoomScale="99" zoomScaleNormal="99" zoomScaleSheetLayoutView="80" workbookViewId="0">
      <selection activeCell="H11" sqref="H11"/>
    </sheetView>
  </sheetViews>
  <sheetFormatPr defaultColWidth="9.140625" defaultRowHeight="14.25" x14ac:dyDescent="0.2"/>
  <cols>
    <col min="1" max="1" width="4.85546875" style="121" customWidth="1"/>
    <col min="2" max="2" width="53.7109375" style="2" customWidth="1"/>
    <col min="3" max="3" width="12" style="2" customWidth="1"/>
    <col min="4" max="4" width="11.28515625" style="2" customWidth="1"/>
    <col min="5" max="5" width="12.85546875" style="2" customWidth="1"/>
    <col min="6" max="6" width="14.5703125" style="2" customWidth="1"/>
    <col min="7" max="7" width="4.28515625" style="2" customWidth="1"/>
    <col min="8" max="8" width="16.28515625" style="2" customWidth="1"/>
    <col min="9" max="9" width="15.42578125" style="2" customWidth="1"/>
    <col min="10" max="10" width="16.140625" style="2" customWidth="1"/>
    <col min="11" max="11" width="15.140625" style="2" bestFit="1" customWidth="1"/>
    <col min="12" max="16384" width="9.140625" style="2"/>
  </cols>
  <sheetData>
    <row r="1" spans="1:6" s="85" customFormat="1" ht="27" customHeight="1" x14ac:dyDescent="0.25">
      <c r="A1" s="163" t="s">
        <v>122</v>
      </c>
      <c r="B1" s="164"/>
      <c r="C1" s="164"/>
      <c r="D1" s="164"/>
      <c r="E1" s="164"/>
      <c r="F1" s="164"/>
    </row>
    <row r="2" spans="1:6" s="86" customFormat="1" ht="27" customHeight="1" x14ac:dyDescent="0.25">
      <c r="A2" s="145" t="s">
        <v>109</v>
      </c>
      <c r="C2" s="11"/>
      <c r="D2" s="11"/>
      <c r="E2" s="11"/>
      <c r="F2" s="87"/>
    </row>
    <row r="3" spans="1:6" s="86" customFormat="1" ht="24" customHeight="1" x14ac:dyDescent="0.25">
      <c r="A3" s="160" t="s">
        <v>110</v>
      </c>
      <c r="B3" s="161"/>
      <c r="C3" s="11" t="s">
        <v>111</v>
      </c>
      <c r="D3" s="11"/>
      <c r="E3" s="162" t="s">
        <v>124</v>
      </c>
      <c r="F3" s="162"/>
    </row>
    <row r="4" spans="1:6" s="86" customFormat="1" ht="5.25" customHeight="1" x14ac:dyDescent="0.25">
      <c r="A4" s="146"/>
      <c r="C4" s="11"/>
      <c r="D4" s="11"/>
      <c r="E4" s="88"/>
      <c r="F4" s="89"/>
    </row>
    <row r="5" spans="1:6" s="86" customFormat="1" ht="24" customHeight="1" x14ac:dyDescent="0.25">
      <c r="A5" s="160" t="s">
        <v>112</v>
      </c>
      <c r="B5" s="161"/>
      <c r="C5" s="11" t="s">
        <v>113</v>
      </c>
      <c r="D5" s="11"/>
      <c r="E5" s="159" t="s">
        <v>125</v>
      </c>
      <c r="F5" s="159"/>
    </row>
    <row r="6" spans="1:6" s="86" customFormat="1" ht="11.25" customHeight="1" x14ac:dyDescent="0.25">
      <c r="A6" s="146"/>
      <c r="C6" s="11"/>
      <c r="D6" s="11"/>
      <c r="E6" s="88"/>
      <c r="F6" s="89"/>
    </row>
    <row r="7" spans="1:6" s="86" customFormat="1" ht="23.25" customHeight="1" x14ac:dyDescent="0.25">
      <c r="A7" s="172" t="s">
        <v>114</v>
      </c>
      <c r="B7" s="173"/>
      <c r="C7" s="11" t="s">
        <v>115</v>
      </c>
      <c r="D7" s="11"/>
      <c r="E7" s="159" t="s">
        <v>116</v>
      </c>
      <c r="F7" s="159"/>
    </row>
    <row r="8" spans="1:6" ht="15" x14ac:dyDescent="0.25">
      <c r="A8" s="71"/>
      <c r="C8" s="1"/>
      <c r="E8" s="3"/>
    </row>
    <row r="9" spans="1:6" ht="20.100000000000001" customHeight="1" x14ac:dyDescent="0.2">
      <c r="A9" s="168" t="s">
        <v>123</v>
      </c>
      <c r="B9" s="168"/>
      <c r="C9" s="117"/>
      <c r="D9" s="118"/>
      <c r="E9" s="117"/>
      <c r="F9" s="117"/>
    </row>
    <row r="10" spans="1:6" ht="10.9" customHeight="1" x14ac:dyDescent="0.2">
      <c r="A10" s="147"/>
      <c r="B10" s="4"/>
      <c r="D10" s="5"/>
    </row>
    <row r="11" spans="1:6" ht="20.100000000000001" customHeight="1" x14ac:dyDescent="0.2">
      <c r="A11" s="148" t="s">
        <v>63</v>
      </c>
      <c r="B11" s="122"/>
      <c r="C11" s="122"/>
      <c r="D11" s="123"/>
      <c r="E11" s="122"/>
      <c r="F11" s="122"/>
    </row>
    <row r="12" spans="1:6" s="126" customFormat="1" ht="10.5" customHeight="1" x14ac:dyDescent="0.2">
      <c r="A12" s="149"/>
      <c r="B12" s="124"/>
      <c r="C12" s="124"/>
      <c r="D12" s="125"/>
      <c r="E12" s="124"/>
      <c r="F12" s="124"/>
    </row>
    <row r="13" spans="1:6" ht="35.25" customHeight="1" x14ac:dyDescent="0.2">
      <c r="A13" s="119" t="s">
        <v>64</v>
      </c>
      <c r="B13" s="169" t="s">
        <v>65</v>
      </c>
      <c r="C13" s="169"/>
      <c r="D13" s="169"/>
      <c r="E13" s="169"/>
      <c r="F13" s="169"/>
    </row>
    <row r="14" spans="1:6" ht="36" customHeight="1" x14ac:dyDescent="0.2">
      <c r="A14" s="119" t="s">
        <v>66</v>
      </c>
      <c r="B14" s="169" t="s">
        <v>67</v>
      </c>
      <c r="C14" s="169"/>
      <c r="D14" s="169"/>
      <c r="E14" s="169"/>
      <c r="F14" s="169"/>
    </row>
    <row r="15" spans="1:6" ht="36.75" customHeight="1" x14ac:dyDescent="0.2">
      <c r="A15" s="119" t="s">
        <v>68</v>
      </c>
      <c r="B15" s="169" t="s">
        <v>69</v>
      </c>
      <c r="C15" s="169"/>
      <c r="D15" s="169"/>
      <c r="E15" s="169"/>
      <c r="F15" s="169"/>
    </row>
    <row r="16" spans="1:6" ht="108.75" customHeight="1" x14ac:dyDescent="0.2">
      <c r="A16" s="119" t="s">
        <v>70</v>
      </c>
      <c r="B16" s="169" t="s">
        <v>88</v>
      </c>
      <c r="C16" s="169"/>
      <c r="D16" s="169"/>
      <c r="E16" s="169"/>
      <c r="F16" s="169"/>
    </row>
    <row r="17" spans="1:6" ht="76.900000000000006" customHeight="1" x14ac:dyDescent="0.2">
      <c r="A17" s="120" t="s">
        <v>71</v>
      </c>
      <c r="B17" s="169" t="s">
        <v>72</v>
      </c>
      <c r="C17" s="169"/>
      <c r="D17" s="169"/>
      <c r="E17" s="169"/>
      <c r="F17" s="169"/>
    </row>
    <row r="18" spans="1:6" ht="81" customHeight="1" x14ac:dyDescent="0.2">
      <c r="A18" s="120" t="s">
        <v>73</v>
      </c>
      <c r="B18" s="169" t="s">
        <v>74</v>
      </c>
      <c r="C18" s="169"/>
      <c r="D18" s="169"/>
      <c r="E18" s="169"/>
      <c r="F18" s="169"/>
    </row>
    <row r="19" spans="1:6" ht="65.25" customHeight="1" x14ac:dyDescent="0.2">
      <c r="A19" s="120" t="s">
        <v>75</v>
      </c>
      <c r="B19" s="171" t="s">
        <v>76</v>
      </c>
      <c r="C19" s="171"/>
      <c r="D19" s="171"/>
      <c r="E19" s="171"/>
      <c r="F19" s="171"/>
    </row>
    <row r="20" spans="1:6" ht="36.75" customHeight="1" x14ac:dyDescent="0.2">
      <c r="A20" s="120" t="s">
        <v>77</v>
      </c>
      <c r="B20" s="170" t="s">
        <v>89</v>
      </c>
      <c r="C20" s="170"/>
      <c r="D20" s="170"/>
      <c r="E20" s="170"/>
      <c r="F20" s="170"/>
    </row>
    <row r="21" spans="1:6" ht="32.25" customHeight="1" x14ac:dyDescent="0.2">
      <c r="A21" s="120" t="s">
        <v>91</v>
      </c>
      <c r="B21" s="170" t="s">
        <v>90</v>
      </c>
      <c r="C21" s="170"/>
      <c r="D21" s="170"/>
      <c r="E21" s="170"/>
      <c r="F21" s="170"/>
    </row>
    <row r="22" spans="1:6" s="6" customFormat="1" ht="22.5" customHeight="1" x14ac:dyDescent="0.25">
      <c r="A22" s="120" t="s">
        <v>96</v>
      </c>
      <c r="B22" s="16" t="s">
        <v>95</v>
      </c>
      <c r="C22" s="15"/>
      <c r="D22" s="15"/>
      <c r="E22" s="15"/>
      <c r="F22" s="15"/>
    </row>
    <row r="23" spans="1:6" x14ac:dyDescent="0.2">
      <c r="C23" s="1"/>
      <c r="E23" s="1"/>
    </row>
    <row r="24" spans="1:6" ht="36.75" customHeight="1" x14ac:dyDescent="0.2">
      <c r="A24" s="114" t="s">
        <v>0</v>
      </c>
      <c r="B24" s="114" t="s">
        <v>1</v>
      </c>
      <c r="C24" s="115" t="s">
        <v>117</v>
      </c>
      <c r="D24" s="114" t="s">
        <v>118</v>
      </c>
      <c r="E24" s="116" t="s">
        <v>119</v>
      </c>
      <c r="F24" s="127" t="s">
        <v>42</v>
      </c>
    </row>
    <row r="25" spans="1:6" ht="18" customHeight="1" x14ac:dyDescent="0.2">
      <c r="A25" s="100">
        <v>0</v>
      </c>
      <c r="B25" s="101" t="s">
        <v>9</v>
      </c>
      <c r="C25" s="100"/>
      <c r="D25" s="102"/>
      <c r="E25" s="103"/>
      <c r="F25" s="128"/>
    </row>
    <row r="26" spans="1:6" s="6" customFormat="1" ht="42.75" x14ac:dyDescent="0.25">
      <c r="A26" s="21" t="s">
        <v>3</v>
      </c>
      <c r="B26" s="19" t="s">
        <v>92</v>
      </c>
      <c r="C26" s="94">
        <v>56.3</v>
      </c>
      <c r="D26" s="90" t="s">
        <v>6</v>
      </c>
      <c r="E26" s="91"/>
      <c r="F26" s="129">
        <f>C26*E26</f>
        <v>0</v>
      </c>
    </row>
    <row r="27" spans="1:6" s="6" customFormat="1" ht="19.5" customHeight="1" x14ac:dyDescent="0.25">
      <c r="A27" s="21">
        <v>0.2</v>
      </c>
      <c r="B27" s="19" t="s">
        <v>14</v>
      </c>
      <c r="C27" s="94">
        <v>459.75</v>
      </c>
      <c r="D27" s="90" t="s">
        <v>4</v>
      </c>
      <c r="E27" s="91"/>
      <c r="F27" s="129">
        <f>C27*E27</f>
        <v>0</v>
      </c>
    </row>
    <row r="28" spans="1:6" s="6" customFormat="1" ht="19.5" customHeight="1" x14ac:dyDescent="0.25">
      <c r="A28" s="21">
        <v>0.3</v>
      </c>
      <c r="B28" s="19" t="s">
        <v>15</v>
      </c>
      <c r="C28" s="94">
        <v>228.75</v>
      </c>
      <c r="D28" s="90" t="s">
        <v>4</v>
      </c>
      <c r="E28" s="91"/>
      <c r="F28" s="129">
        <f t="shared" ref="F28:F29" si="0">C28*E28</f>
        <v>0</v>
      </c>
    </row>
    <row r="29" spans="1:6" s="6" customFormat="1" ht="19.5" customHeight="1" x14ac:dyDescent="0.25">
      <c r="A29" s="21">
        <v>0.4</v>
      </c>
      <c r="B29" s="19" t="s">
        <v>16</v>
      </c>
      <c r="C29" s="94">
        <v>264</v>
      </c>
      <c r="D29" s="90" t="s">
        <v>4</v>
      </c>
      <c r="E29" s="91"/>
      <c r="F29" s="129">
        <f t="shared" si="0"/>
        <v>0</v>
      </c>
    </row>
    <row r="30" spans="1:6" s="11" customFormat="1" ht="19.5" customHeight="1" x14ac:dyDescent="0.25">
      <c r="A30" s="95"/>
      <c r="B30" s="96" t="s">
        <v>120</v>
      </c>
      <c r="C30" s="97"/>
      <c r="D30" s="98"/>
      <c r="E30" s="99"/>
      <c r="F30" s="130">
        <f>SUM(F26:F29)</f>
        <v>0</v>
      </c>
    </row>
    <row r="31" spans="1:6" s="6" customFormat="1" ht="27" customHeight="1" x14ac:dyDescent="0.25">
      <c r="A31" s="119"/>
      <c r="B31" s="165" t="s">
        <v>93</v>
      </c>
      <c r="C31" s="166"/>
      <c r="D31" s="166"/>
      <c r="E31" s="166"/>
      <c r="F31" s="167"/>
    </row>
    <row r="32" spans="1:6" ht="16.5" customHeight="1" x14ac:dyDescent="0.2">
      <c r="A32" s="100">
        <v>1</v>
      </c>
      <c r="B32" s="101" t="s">
        <v>10</v>
      </c>
      <c r="C32" s="100"/>
      <c r="D32" s="102"/>
      <c r="E32" s="103"/>
      <c r="F32" s="128"/>
    </row>
    <row r="33" spans="1:6" s="6" customFormat="1" ht="24" customHeight="1" x14ac:dyDescent="0.25">
      <c r="A33" s="21">
        <v>1.1000000000000001</v>
      </c>
      <c r="B33" s="19" t="s">
        <v>11</v>
      </c>
      <c r="C33" s="94">
        <v>64.5</v>
      </c>
      <c r="D33" s="93" t="s">
        <v>6</v>
      </c>
      <c r="E33" s="22"/>
      <c r="F33" s="131">
        <f>C33*E33</f>
        <v>0</v>
      </c>
    </row>
    <row r="34" spans="1:6" s="6" customFormat="1" ht="66.599999999999994" customHeight="1" x14ac:dyDescent="0.25">
      <c r="A34" s="21">
        <v>1.2</v>
      </c>
      <c r="B34" s="19" t="s">
        <v>12</v>
      </c>
      <c r="C34" s="94">
        <v>148.5</v>
      </c>
      <c r="D34" s="93" t="s">
        <v>6</v>
      </c>
      <c r="E34" s="22"/>
      <c r="F34" s="131">
        <f>C34*E34</f>
        <v>0</v>
      </c>
    </row>
    <row r="35" spans="1:6" s="6" customFormat="1" ht="21.6" customHeight="1" x14ac:dyDescent="0.25">
      <c r="A35" s="18">
        <v>1.3</v>
      </c>
      <c r="B35" s="23" t="s">
        <v>13</v>
      </c>
      <c r="C35" s="94">
        <v>1</v>
      </c>
      <c r="D35" s="93" t="s">
        <v>8</v>
      </c>
      <c r="E35" s="25"/>
      <c r="F35" s="132">
        <f>C35*E35</f>
        <v>0</v>
      </c>
    </row>
    <row r="36" spans="1:6" s="11" customFormat="1" ht="19.5" customHeight="1" x14ac:dyDescent="0.25">
      <c r="A36" s="95"/>
      <c r="B36" s="96" t="s">
        <v>121</v>
      </c>
      <c r="C36" s="97"/>
      <c r="D36" s="98"/>
      <c r="E36" s="99"/>
      <c r="F36" s="130">
        <f>SUM(F33:F35)</f>
        <v>0</v>
      </c>
    </row>
    <row r="37" spans="1:6" ht="17.25" customHeight="1" x14ac:dyDescent="0.2">
      <c r="A37" s="100">
        <v>2</v>
      </c>
      <c r="B37" s="101" t="s">
        <v>17</v>
      </c>
      <c r="C37" s="100"/>
      <c r="D37" s="102"/>
      <c r="E37" s="103"/>
      <c r="F37" s="128"/>
    </row>
    <row r="38" spans="1:6" s="6" customFormat="1" ht="38.450000000000003" customHeight="1" x14ac:dyDescent="0.25">
      <c r="A38" s="18">
        <v>2.1</v>
      </c>
      <c r="B38" s="19" t="s">
        <v>94</v>
      </c>
      <c r="C38" s="24">
        <v>4</v>
      </c>
      <c r="D38" s="21" t="s">
        <v>7</v>
      </c>
      <c r="E38" s="26"/>
      <c r="F38" s="133">
        <f t="shared" ref="F38:F43" si="1">+C38*E38</f>
        <v>0</v>
      </c>
    </row>
    <row r="39" spans="1:6" s="6" customFormat="1" ht="61.5" customHeight="1" x14ac:dyDescent="0.25">
      <c r="A39" s="18">
        <v>2.2000000000000002</v>
      </c>
      <c r="B39" s="19" t="s">
        <v>84</v>
      </c>
      <c r="C39" s="92">
        <v>1.86</v>
      </c>
      <c r="D39" s="21" t="s">
        <v>6</v>
      </c>
      <c r="E39" s="26"/>
      <c r="F39" s="133">
        <f t="shared" si="1"/>
        <v>0</v>
      </c>
    </row>
    <row r="40" spans="1:6" s="6" customFormat="1" ht="60" customHeight="1" x14ac:dyDescent="0.25">
      <c r="A40" s="18">
        <v>2.2999999999999998</v>
      </c>
      <c r="B40" s="19" t="s">
        <v>18</v>
      </c>
      <c r="C40" s="92">
        <v>9.5</v>
      </c>
      <c r="D40" s="21" t="s">
        <v>6</v>
      </c>
      <c r="E40" s="26"/>
      <c r="F40" s="133">
        <f t="shared" si="1"/>
        <v>0</v>
      </c>
    </row>
    <row r="41" spans="1:6" s="6" customFormat="1" ht="93.75" customHeight="1" x14ac:dyDescent="0.25">
      <c r="A41" s="18">
        <v>2.4</v>
      </c>
      <c r="B41" s="19" t="s">
        <v>85</v>
      </c>
      <c r="C41" s="92">
        <v>9.6</v>
      </c>
      <c r="D41" s="21" t="s">
        <v>6</v>
      </c>
      <c r="E41" s="26"/>
      <c r="F41" s="133">
        <f t="shared" si="1"/>
        <v>0</v>
      </c>
    </row>
    <row r="42" spans="1:6" s="6" customFormat="1" ht="63.75" customHeight="1" x14ac:dyDescent="0.25">
      <c r="A42" s="18">
        <v>2.5</v>
      </c>
      <c r="B42" s="19" t="s">
        <v>19</v>
      </c>
      <c r="C42" s="92">
        <v>0.97</v>
      </c>
      <c r="D42" s="21" t="s">
        <v>6</v>
      </c>
      <c r="E42" s="26"/>
      <c r="F42" s="133">
        <f t="shared" si="1"/>
        <v>0</v>
      </c>
    </row>
    <row r="43" spans="1:6" s="6" customFormat="1" ht="81" customHeight="1" x14ac:dyDescent="0.25">
      <c r="A43" s="18">
        <v>2.6</v>
      </c>
      <c r="B43" s="19" t="s">
        <v>86</v>
      </c>
      <c r="C43" s="92">
        <v>1.88</v>
      </c>
      <c r="D43" s="21" t="s">
        <v>6</v>
      </c>
      <c r="E43" s="26"/>
      <c r="F43" s="133">
        <f t="shared" si="1"/>
        <v>0</v>
      </c>
    </row>
    <row r="44" spans="1:6" s="6" customFormat="1" ht="64.5" customHeight="1" x14ac:dyDescent="0.25">
      <c r="A44" s="18">
        <v>2.7</v>
      </c>
      <c r="B44" s="19" t="s">
        <v>20</v>
      </c>
      <c r="C44" s="92">
        <v>6.26</v>
      </c>
      <c r="D44" s="21" t="s">
        <v>6</v>
      </c>
      <c r="E44" s="26"/>
      <c r="F44" s="133">
        <f t="shared" ref="F44" si="2">+C44*E44</f>
        <v>0</v>
      </c>
    </row>
    <row r="45" spans="1:6" s="6" customFormat="1" ht="23.25" customHeight="1" x14ac:dyDescent="0.25">
      <c r="A45" s="18">
        <v>2.8</v>
      </c>
      <c r="B45" s="19" t="s">
        <v>21</v>
      </c>
      <c r="C45" s="92">
        <v>116.2</v>
      </c>
      <c r="D45" s="18" t="s">
        <v>4</v>
      </c>
      <c r="E45" s="26"/>
      <c r="F45" s="133">
        <f t="shared" ref="F45" si="3">+C45*E45</f>
        <v>0</v>
      </c>
    </row>
    <row r="46" spans="1:6" s="11" customFormat="1" ht="19.5" customHeight="1" x14ac:dyDescent="0.25">
      <c r="A46" s="95"/>
      <c r="B46" s="96" t="s">
        <v>25</v>
      </c>
      <c r="C46" s="97"/>
      <c r="D46" s="98"/>
      <c r="E46" s="99"/>
      <c r="F46" s="130">
        <f>SUM(F50)</f>
        <v>0</v>
      </c>
    </row>
    <row r="47" spans="1:6" ht="15.75" customHeight="1" x14ac:dyDescent="0.2">
      <c r="A47" s="100">
        <v>3</v>
      </c>
      <c r="B47" s="101" t="s">
        <v>22</v>
      </c>
      <c r="C47" s="100"/>
      <c r="D47" s="102"/>
      <c r="E47" s="103"/>
      <c r="F47" s="128"/>
    </row>
    <row r="48" spans="1:6" s="9" customFormat="1" ht="63" customHeight="1" x14ac:dyDescent="0.25">
      <c r="A48" s="18">
        <v>3.1</v>
      </c>
      <c r="B48" s="27" t="s">
        <v>23</v>
      </c>
      <c r="C48" s="28">
        <v>3.13</v>
      </c>
      <c r="D48" s="18" t="s">
        <v>6</v>
      </c>
      <c r="E48" s="29"/>
      <c r="F48" s="134">
        <f>+C48*E48</f>
        <v>0</v>
      </c>
    </row>
    <row r="49" spans="1:12" s="6" customFormat="1" ht="74.25" customHeight="1" x14ac:dyDescent="0.25">
      <c r="A49" s="18">
        <v>3.2</v>
      </c>
      <c r="B49" s="30" t="s">
        <v>24</v>
      </c>
      <c r="C49" s="28">
        <v>5</v>
      </c>
      <c r="D49" s="21" t="s">
        <v>6</v>
      </c>
      <c r="E49" s="26"/>
      <c r="F49" s="133">
        <f t="shared" ref="F49" si="4">+C49*E49</f>
        <v>0</v>
      </c>
      <c r="J49" s="8"/>
      <c r="K49" s="8"/>
      <c r="L49" s="10"/>
    </row>
    <row r="50" spans="1:12" s="11" customFormat="1" ht="19.5" customHeight="1" x14ac:dyDescent="0.25">
      <c r="A50" s="95"/>
      <c r="B50" s="96" t="s">
        <v>26</v>
      </c>
      <c r="C50" s="97"/>
      <c r="D50" s="98"/>
      <c r="E50" s="99"/>
      <c r="F50" s="130">
        <f>SUM(F48:F49)</f>
        <v>0</v>
      </c>
    </row>
    <row r="51" spans="1:12" ht="18.75" customHeight="1" x14ac:dyDescent="0.2">
      <c r="A51" s="100">
        <v>4</v>
      </c>
      <c r="B51" s="101" t="s">
        <v>27</v>
      </c>
      <c r="C51" s="100"/>
      <c r="D51" s="102"/>
      <c r="E51" s="103"/>
      <c r="F51" s="128"/>
    </row>
    <row r="52" spans="1:12" s="11" customFormat="1" ht="20.25" customHeight="1" x14ac:dyDescent="0.25">
      <c r="A52" s="153"/>
      <c r="B52" s="154" t="s">
        <v>80</v>
      </c>
      <c r="C52" s="155"/>
      <c r="D52" s="156"/>
      <c r="E52" s="157"/>
      <c r="F52" s="158"/>
    </row>
    <row r="53" spans="1:12" s="6" customFormat="1" ht="30" customHeight="1" x14ac:dyDescent="0.25">
      <c r="A53" s="18">
        <v>4.0999999999999996</v>
      </c>
      <c r="B53" s="19" t="s">
        <v>79</v>
      </c>
      <c r="C53" s="31">
        <v>380.8</v>
      </c>
      <c r="D53" s="18" t="s">
        <v>4</v>
      </c>
      <c r="E53" s="29"/>
      <c r="F53" s="134">
        <f>C53*E53</f>
        <v>0</v>
      </c>
    </row>
    <row r="54" spans="1:12" s="6" customFormat="1" ht="45" customHeight="1" x14ac:dyDescent="0.25">
      <c r="A54" s="18">
        <v>4.2</v>
      </c>
      <c r="B54" s="19" t="s">
        <v>97</v>
      </c>
      <c r="C54" s="31">
        <v>38.08</v>
      </c>
      <c r="D54" s="21" t="s">
        <v>6</v>
      </c>
      <c r="E54" s="29"/>
      <c r="F54" s="134">
        <f>+C54*E54</f>
        <v>0</v>
      </c>
    </row>
    <row r="55" spans="1:12" s="6" customFormat="1" ht="18.75" customHeight="1" x14ac:dyDescent="0.25">
      <c r="A55" s="18"/>
      <c r="B55" s="32" t="s">
        <v>81</v>
      </c>
      <c r="C55" s="31"/>
      <c r="D55" s="21"/>
      <c r="E55" s="29"/>
      <c r="F55" s="134"/>
    </row>
    <row r="56" spans="1:12" s="6" customFormat="1" ht="22.5" customHeight="1" x14ac:dyDescent="0.25">
      <c r="A56" s="18">
        <v>4.3</v>
      </c>
      <c r="B56" s="19" t="s">
        <v>82</v>
      </c>
      <c r="C56" s="31">
        <v>64.7</v>
      </c>
      <c r="D56" s="18" t="s">
        <v>4</v>
      </c>
      <c r="E56" s="29"/>
      <c r="F56" s="134">
        <f>+C56*E56</f>
        <v>0</v>
      </c>
    </row>
    <row r="57" spans="1:12" s="6" customFormat="1" ht="47.25" customHeight="1" x14ac:dyDescent="0.25">
      <c r="A57" s="18">
        <v>4.4000000000000004</v>
      </c>
      <c r="B57" s="19" t="s">
        <v>98</v>
      </c>
      <c r="C57" s="31">
        <v>5.18</v>
      </c>
      <c r="D57" s="21" t="s">
        <v>6</v>
      </c>
      <c r="E57" s="29"/>
      <c r="F57" s="134">
        <f>+C57*E57</f>
        <v>0</v>
      </c>
    </row>
    <row r="58" spans="1:12" s="11" customFormat="1" ht="19.5" customHeight="1" x14ac:dyDescent="0.25">
      <c r="A58" s="95"/>
      <c r="B58" s="96" t="s">
        <v>28</v>
      </c>
      <c r="C58" s="97"/>
      <c r="D58" s="98"/>
      <c r="E58" s="99"/>
      <c r="F58" s="130">
        <f>SUM(F53:F57)</f>
        <v>0</v>
      </c>
    </row>
    <row r="59" spans="1:12" ht="23.25" customHeight="1" x14ac:dyDescent="0.2">
      <c r="A59" s="100">
        <v>5</v>
      </c>
      <c r="B59" s="101" t="s">
        <v>29</v>
      </c>
      <c r="C59" s="100"/>
      <c r="D59" s="102"/>
      <c r="E59" s="103"/>
      <c r="F59" s="128"/>
    </row>
    <row r="60" spans="1:12" ht="57.75" customHeight="1" x14ac:dyDescent="0.25">
      <c r="A60" s="17"/>
      <c r="B60" s="165" t="s">
        <v>48</v>
      </c>
      <c r="C60" s="166"/>
      <c r="D60" s="166"/>
      <c r="E60" s="166"/>
      <c r="F60" s="167"/>
    </row>
    <row r="61" spans="1:12" s="6" customFormat="1" ht="65.25" customHeight="1" x14ac:dyDescent="0.25">
      <c r="A61" s="18">
        <v>5.0999999999999996</v>
      </c>
      <c r="B61" s="19" t="s">
        <v>30</v>
      </c>
      <c r="C61" s="20">
        <v>125.1</v>
      </c>
      <c r="D61" s="21" t="s">
        <v>5</v>
      </c>
      <c r="E61" s="22"/>
      <c r="F61" s="134">
        <f>+C61*E61</f>
        <v>0</v>
      </c>
    </row>
    <row r="62" spans="1:12" s="11" customFormat="1" ht="27" customHeight="1" x14ac:dyDescent="0.25">
      <c r="A62" s="104">
        <v>5.2</v>
      </c>
      <c r="B62" s="105" t="s">
        <v>46</v>
      </c>
      <c r="C62" s="106">
        <v>576.41</v>
      </c>
      <c r="D62" s="93" t="s">
        <v>4</v>
      </c>
      <c r="E62" s="107"/>
      <c r="F62" s="135">
        <f>+C62*E62</f>
        <v>0</v>
      </c>
    </row>
    <row r="63" spans="1:12" s="11" customFormat="1" ht="27" customHeight="1" x14ac:dyDescent="0.25">
      <c r="A63" s="108">
        <v>5.3</v>
      </c>
      <c r="B63" s="105" t="s">
        <v>47</v>
      </c>
      <c r="C63" s="109">
        <v>2.8</v>
      </c>
      <c r="D63" s="93" t="s">
        <v>4</v>
      </c>
      <c r="E63" s="107"/>
      <c r="F63" s="135">
        <f>+C63*E63</f>
        <v>0</v>
      </c>
    </row>
    <row r="64" spans="1:12" s="11" customFormat="1" ht="27" customHeight="1" x14ac:dyDescent="0.25">
      <c r="A64" s="108">
        <v>5.4</v>
      </c>
      <c r="B64" s="105" t="s">
        <v>45</v>
      </c>
      <c r="C64" s="109">
        <v>12.98</v>
      </c>
      <c r="D64" s="93" t="s">
        <v>4</v>
      </c>
      <c r="E64" s="107"/>
      <c r="F64" s="135">
        <f>+C64*E64</f>
        <v>0</v>
      </c>
    </row>
    <row r="65" spans="1:6" s="6" customFormat="1" ht="78" customHeight="1" x14ac:dyDescent="0.25">
      <c r="A65" s="33">
        <v>5.5</v>
      </c>
      <c r="B65" s="19" t="s">
        <v>99</v>
      </c>
      <c r="C65" s="34">
        <v>24.36</v>
      </c>
      <c r="D65" s="21" t="s">
        <v>4</v>
      </c>
      <c r="E65" s="26"/>
      <c r="F65" s="134">
        <f>+C65*E65</f>
        <v>0</v>
      </c>
    </row>
    <row r="66" spans="1:6" s="11" customFormat="1" ht="19.5" customHeight="1" x14ac:dyDescent="0.25">
      <c r="A66" s="95"/>
      <c r="B66" s="96" t="s">
        <v>31</v>
      </c>
      <c r="C66" s="97"/>
      <c r="D66" s="98"/>
      <c r="E66" s="99"/>
      <c r="F66" s="130">
        <f>SUM(F61:F65)</f>
        <v>0</v>
      </c>
    </row>
    <row r="67" spans="1:6" ht="17.25" customHeight="1" x14ac:dyDescent="0.2">
      <c r="A67" s="100">
        <v>6</v>
      </c>
      <c r="B67" s="101" t="s">
        <v>41</v>
      </c>
      <c r="C67" s="100"/>
      <c r="D67" s="102"/>
      <c r="E67" s="103"/>
      <c r="F67" s="128"/>
    </row>
    <row r="68" spans="1:6" s="6" customFormat="1" ht="36.6" customHeight="1" x14ac:dyDescent="0.25">
      <c r="A68" s="35">
        <v>6.1</v>
      </c>
      <c r="B68" s="36" t="s">
        <v>78</v>
      </c>
      <c r="C68" s="37">
        <v>1</v>
      </c>
      <c r="D68" s="38" t="s">
        <v>49</v>
      </c>
      <c r="E68" s="39"/>
      <c r="F68" s="136">
        <f t="shared" ref="F68" si="5">+C68*E68</f>
        <v>0</v>
      </c>
    </row>
    <row r="69" spans="1:6" s="6" customFormat="1" ht="52.9" customHeight="1" x14ac:dyDescent="0.25">
      <c r="A69" s="40">
        <v>6.2</v>
      </c>
      <c r="B69" s="36" t="s">
        <v>83</v>
      </c>
      <c r="C69" s="41">
        <v>90.9</v>
      </c>
      <c r="D69" s="38" t="s">
        <v>5</v>
      </c>
      <c r="E69" s="39"/>
      <c r="F69" s="136">
        <f t="shared" ref="F69" si="6">+C69*E69</f>
        <v>0</v>
      </c>
    </row>
    <row r="70" spans="1:6" s="6" customFormat="1" ht="65.25" customHeight="1" x14ac:dyDescent="0.25">
      <c r="A70" s="40">
        <v>6.3</v>
      </c>
      <c r="B70" s="30" t="s">
        <v>87</v>
      </c>
      <c r="C70" s="42">
        <v>914</v>
      </c>
      <c r="D70" s="43" t="s">
        <v>4</v>
      </c>
      <c r="E70" s="44"/>
      <c r="F70" s="137">
        <f t="shared" ref="F70:F72" si="7">+C70*E70</f>
        <v>0</v>
      </c>
    </row>
    <row r="71" spans="1:6" s="6" customFormat="1" ht="36.6" customHeight="1" x14ac:dyDescent="0.25">
      <c r="A71" s="40">
        <v>6.4</v>
      </c>
      <c r="B71" s="30" t="s">
        <v>108</v>
      </c>
      <c r="C71" s="42">
        <f>17.3+17.3+5+14.5+6.9+4+5.25+7.5-4.2</f>
        <v>73.55</v>
      </c>
      <c r="D71" s="43" t="s">
        <v>5</v>
      </c>
      <c r="E71" s="44"/>
      <c r="F71" s="137">
        <f t="shared" si="7"/>
        <v>0</v>
      </c>
    </row>
    <row r="72" spans="1:6" s="6" customFormat="1" ht="36.6" customHeight="1" x14ac:dyDescent="0.25">
      <c r="A72" s="40">
        <v>6.5</v>
      </c>
      <c r="B72" s="30" t="s">
        <v>50</v>
      </c>
      <c r="C72" s="42">
        <f>24+25+25+30+17</f>
        <v>121</v>
      </c>
      <c r="D72" s="43" t="s">
        <v>5</v>
      </c>
      <c r="E72" s="44"/>
      <c r="F72" s="137">
        <f t="shared" si="7"/>
        <v>0</v>
      </c>
    </row>
    <row r="73" spans="1:6" s="6" customFormat="1" ht="36.6" customHeight="1" x14ac:dyDescent="0.25">
      <c r="A73" s="40">
        <v>6.5</v>
      </c>
      <c r="B73" s="30" t="s">
        <v>51</v>
      </c>
      <c r="C73" s="42">
        <v>42</v>
      </c>
      <c r="D73" s="43" t="s">
        <v>5</v>
      </c>
      <c r="E73" s="44"/>
      <c r="F73" s="137">
        <f t="shared" ref="F73" si="8">+C73*E73</f>
        <v>0</v>
      </c>
    </row>
    <row r="74" spans="1:6" s="11" customFormat="1" ht="19.5" customHeight="1" x14ac:dyDescent="0.25">
      <c r="A74" s="95"/>
      <c r="B74" s="96" t="s">
        <v>32</v>
      </c>
      <c r="C74" s="97"/>
      <c r="D74" s="98"/>
      <c r="E74" s="99"/>
      <c r="F74" s="130">
        <f>SUM(F68:F73)</f>
        <v>0</v>
      </c>
    </row>
    <row r="75" spans="1:6" ht="17.25" customHeight="1" x14ac:dyDescent="0.2">
      <c r="A75" s="100">
        <v>7</v>
      </c>
      <c r="B75" s="101" t="s">
        <v>33</v>
      </c>
      <c r="C75" s="100"/>
      <c r="D75" s="102"/>
      <c r="E75" s="103"/>
      <c r="F75" s="128"/>
    </row>
    <row r="76" spans="1:6" s="6" customFormat="1" ht="87.75" customHeight="1" x14ac:dyDescent="0.25">
      <c r="A76" s="40">
        <v>7.1</v>
      </c>
      <c r="B76" s="45" t="s">
        <v>100</v>
      </c>
      <c r="C76" s="42">
        <v>21.6</v>
      </c>
      <c r="D76" s="43" t="s">
        <v>4</v>
      </c>
      <c r="E76" s="44"/>
      <c r="F76" s="137">
        <f t="shared" ref="F76:F78" si="9">+C76*E76</f>
        <v>0</v>
      </c>
    </row>
    <row r="77" spans="1:6" s="6" customFormat="1" ht="98.45" customHeight="1" x14ac:dyDescent="0.25">
      <c r="A77" s="40">
        <v>7.2</v>
      </c>
      <c r="B77" s="30" t="s">
        <v>101</v>
      </c>
      <c r="C77" s="42">
        <v>15.12</v>
      </c>
      <c r="D77" s="43" t="s">
        <v>4</v>
      </c>
      <c r="E77" s="44"/>
      <c r="F77" s="137">
        <f t="shared" si="9"/>
        <v>0</v>
      </c>
    </row>
    <row r="78" spans="1:6" s="6" customFormat="1" ht="108" customHeight="1" x14ac:dyDescent="0.25">
      <c r="A78" s="40">
        <v>7.3</v>
      </c>
      <c r="B78" s="30" t="s">
        <v>103</v>
      </c>
      <c r="C78" s="42">
        <v>7.56</v>
      </c>
      <c r="D78" s="43" t="s">
        <v>4</v>
      </c>
      <c r="E78" s="44"/>
      <c r="F78" s="137">
        <f t="shared" si="9"/>
        <v>0</v>
      </c>
    </row>
    <row r="79" spans="1:6" s="6" customFormat="1" ht="90.75" customHeight="1" x14ac:dyDescent="0.25">
      <c r="A79" s="40">
        <v>7.4</v>
      </c>
      <c r="B79" s="45" t="s">
        <v>102</v>
      </c>
      <c r="C79" s="46">
        <v>79.8</v>
      </c>
      <c r="D79" s="43" t="s">
        <v>4</v>
      </c>
      <c r="E79" s="44"/>
      <c r="F79" s="137">
        <f>+C79*E79</f>
        <v>0</v>
      </c>
    </row>
    <row r="80" spans="1:6" s="6" customFormat="1" ht="48.75" customHeight="1" x14ac:dyDescent="0.25">
      <c r="A80" s="40">
        <v>7.5</v>
      </c>
      <c r="B80" s="30" t="s">
        <v>52</v>
      </c>
      <c r="C80" s="46">
        <v>32</v>
      </c>
      <c r="D80" s="43" t="s">
        <v>5</v>
      </c>
      <c r="E80" s="44"/>
      <c r="F80" s="137">
        <f>+C80*E80</f>
        <v>0</v>
      </c>
    </row>
    <row r="81" spans="1:9" s="11" customFormat="1" ht="19.5" customHeight="1" x14ac:dyDescent="0.25">
      <c r="A81" s="95"/>
      <c r="B81" s="96" t="s">
        <v>34</v>
      </c>
      <c r="C81" s="97"/>
      <c r="D81" s="98"/>
      <c r="E81" s="99"/>
      <c r="F81" s="130">
        <f>SUM(F76:F80)</f>
        <v>0</v>
      </c>
    </row>
    <row r="82" spans="1:9" ht="19.5" customHeight="1" x14ac:dyDescent="0.2">
      <c r="A82" s="100">
        <v>8</v>
      </c>
      <c r="B82" s="101" t="s">
        <v>54</v>
      </c>
      <c r="C82" s="100"/>
      <c r="D82" s="102"/>
      <c r="E82" s="103"/>
      <c r="F82" s="128"/>
    </row>
    <row r="83" spans="1:9" s="6" customFormat="1" ht="44.25" customHeight="1" x14ac:dyDescent="0.25">
      <c r="A83" s="40">
        <v>8.1</v>
      </c>
      <c r="B83" s="30" t="s">
        <v>53</v>
      </c>
      <c r="C83" s="42">
        <v>125</v>
      </c>
      <c r="D83" s="43" t="s">
        <v>5</v>
      </c>
      <c r="E83" s="48"/>
      <c r="F83" s="137">
        <f>C83*E83</f>
        <v>0</v>
      </c>
      <c r="H83" s="142"/>
      <c r="I83" s="8"/>
    </row>
    <row r="84" spans="1:9" s="6" customFormat="1" ht="45" customHeight="1" x14ac:dyDescent="0.25">
      <c r="A84" s="49">
        <v>8.1999999999999993</v>
      </c>
      <c r="B84" s="30" t="s">
        <v>58</v>
      </c>
      <c r="C84" s="42">
        <v>17</v>
      </c>
      <c r="D84" s="43" t="s">
        <v>5</v>
      </c>
      <c r="E84" s="48"/>
      <c r="F84" s="137">
        <f>C84*E84</f>
        <v>0</v>
      </c>
      <c r="H84" s="142"/>
      <c r="I84" s="8"/>
    </row>
    <row r="85" spans="1:9" s="6" customFormat="1" ht="46.5" customHeight="1" x14ac:dyDescent="0.25">
      <c r="A85" s="49">
        <v>8.3000000000000007</v>
      </c>
      <c r="B85" s="30" t="s">
        <v>59</v>
      </c>
      <c r="C85" s="42">
        <v>30</v>
      </c>
      <c r="D85" s="43" t="s">
        <v>5</v>
      </c>
      <c r="E85" s="48"/>
      <c r="F85" s="137">
        <f>C85*E85</f>
        <v>0</v>
      </c>
      <c r="H85" s="142"/>
      <c r="I85" s="8"/>
    </row>
    <row r="86" spans="1:9" s="6" customFormat="1" ht="48.75" customHeight="1" x14ac:dyDescent="0.25">
      <c r="A86" s="49">
        <v>8.4</v>
      </c>
      <c r="B86" s="30" t="s">
        <v>60</v>
      </c>
      <c r="C86" s="42">
        <v>15</v>
      </c>
      <c r="D86" s="43" t="s">
        <v>5</v>
      </c>
      <c r="E86" s="48"/>
      <c r="F86" s="137">
        <f>C86*E86</f>
        <v>0</v>
      </c>
      <c r="H86" s="142"/>
      <c r="I86" s="8"/>
    </row>
    <row r="87" spans="1:9" s="6" customFormat="1" ht="46.5" customHeight="1" x14ac:dyDescent="0.25">
      <c r="A87" s="49">
        <v>8.5</v>
      </c>
      <c r="B87" s="30" t="s">
        <v>104</v>
      </c>
      <c r="C87" s="50">
        <v>10</v>
      </c>
      <c r="D87" s="43" t="s">
        <v>2</v>
      </c>
      <c r="E87" s="48"/>
      <c r="F87" s="137">
        <f t="shared" ref="F87" si="10">C87*E87</f>
        <v>0</v>
      </c>
      <c r="H87" s="142"/>
      <c r="I87" s="8"/>
    </row>
    <row r="88" spans="1:9" s="6" customFormat="1" ht="63.75" customHeight="1" x14ac:dyDescent="0.25">
      <c r="A88" s="49">
        <v>8.6</v>
      </c>
      <c r="B88" s="30" t="s">
        <v>105</v>
      </c>
      <c r="C88" s="50">
        <v>1</v>
      </c>
      <c r="D88" s="43" t="s">
        <v>2</v>
      </c>
      <c r="E88" s="48"/>
      <c r="F88" s="137">
        <f>C88*E88</f>
        <v>0</v>
      </c>
      <c r="H88" s="142"/>
      <c r="I88" s="8"/>
    </row>
    <row r="89" spans="1:9" s="6" customFormat="1" ht="60.75" customHeight="1" x14ac:dyDescent="0.25">
      <c r="A89" s="49">
        <v>8.6999999999999993</v>
      </c>
      <c r="B89" s="30" t="s">
        <v>106</v>
      </c>
      <c r="C89" s="50">
        <v>1</v>
      </c>
      <c r="D89" s="43" t="s">
        <v>2</v>
      </c>
      <c r="E89" s="48"/>
      <c r="F89" s="137">
        <f>C89*E89</f>
        <v>0</v>
      </c>
      <c r="H89" s="142"/>
      <c r="I89" s="8"/>
    </row>
    <row r="90" spans="1:9" s="6" customFormat="1" ht="48" customHeight="1" x14ac:dyDescent="0.25">
      <c r="A90" s="49">
        <v>8.8000000000000007</v>
      </c>
      <c r="B90" s="30" t="s">
        <v>107</v>
      </c>
      <c r="C90" s="50">
        <v>2</v>
      </c>
      <c r="D90" s="43" t="s">
        <v>2</v>
      </c>
      <c r="E90" s="48"/>
      <c r="F90" s="137">
        <f>C90*E90</f>
        <v>0</v>
      </c>
      <c r="H90" s="142"/>
      <c r="I90" s="8"/>
    </row>
    <row r="91" spans="1:9" s="11" customFormat="1" ht="19.5" customHeight="1" x14ac:dyDescent="0.25">
      <c r="A91" s="95"/>
      <c r="B91" s="96" t="s">
        <v>55</v>
      </c>
      <c r="C91" s="97"/>
      <c r="D91" s="98"/>
      <c r="E91" s="99"/>
      <c r="F91" s="130">
        <f>SUM(F83:F90)</f>
        <v>0</v>
      </c>
    </row>
    <row r="92" spans="1:9" ht="20.25" customHeight="1" x14ac:dyDescent="0.2">
      <c r="A92" s="100">
        <v>9</v>
      </c>
      <c r="B92" s="101" t="s">
        <v>35</v>
      </c>
      <c r="C92" s="100"/>
      <c r="D92" s="102"/>
      <c r="E92" s="103"/>
      <c r="F92" s="128"/>
    </row>
    <row r="93" spans="1:9" s="6" customFormat="1" ht="28.5" x14ac:dyDescent="0.25">
      <c r="A93" s="40">
        <v>9.1</v>
      </c>
      <c r="B93" s="30" t="s">
        <v>61</v>
      </c>
      <c r="C93" s="42">
        <v>637.20000000000005</v>
      </c>
      <c r="D93" s="43" t="s">
        <v>4</v>
      </c>
      <c r="E93" s="51"/>
      <c r="F93" s="137">
        <f>+C93*E93</f>
        <v>0</v>
      </c>
    </row>
    <row r="94" spans="1:9" s="6" customFormat="1" ht="18.75" customHeight="1" x14ac:dyDescent="0.25">
      <c r="A94" s="40">
        <v>9.1999999999999993</v>
      </c>
      <c r="B94" s="52" t="s">
        <v>62</v>
      </c>
      <c r="C94" s="42">
        <v>411.35</v>
      </c>
      <c r="D94" s="43" t="s">
        <v>5</v>
      </c>
      <c r="E94" s="51"/>
      <c r="F94" s="137">
        <f>+C94*E94</f>
        <v>0</v>
      </c>
    </row>
    <row r="95" spans="1:9" s="6" customFormat="1" ht="20.25" customHeight="1" x14ac:dyDescent="0.25">
      <c r="A95" s="40">
        <v>9.3000000000000007</v>
      </c>
      <c r="B95" s="30" t="s">
        <v>36</v>
      </c>
      <c r="C95" s="42">
        <v>94</v>
      </c>
      <c r="D95" s="43" t="s">
        <v>4</v>
      </c>
      <c r="E95" s="51"/>
      <c r="F95" s="137">
        <f t="shared" ref="F95" si="11">+C95*E95</f>
        <v>0</v>
      </c>
    </row>
    <row r="96" spans="1:9" s="11" customFormat="1" ht="19.5" customHeight="1" x14ac:dyDescent="0.25">
      <c r="A96" s="95"/>
      <c r="B96" s="96" t="s">
        <v>56</v>
      </c>
      <c r="C96" s="97"/>
      <c r="D96" s="98"/>
      <c r="E96" s="99"/>
      <c r="F96" s="130">
        <f>SUM(F93:F95)</f>
        <v>0</v>
      </c>
    </row>
    <row r="97" spans="1:9" ht="19.5" customHeight="1" x14ac:dyDescent="0.2">
      <c r="A97" s="100">
        <v>10</v>
      </c>
      <c r="B97" s="101" t="s">
        <v>43</v>
      </c>
      <c r="C97" s="100"/>
      <c r="D97" s="102"/>
      <c r="E97" s="103"/>
      <c r="F97" s="128"/>
    </row>
    <row r="98" spans="1:9" s="6" customFormat="1" ht="23.45" customHeight="1" x14ac:dyDescent="0.25">
      <c r="A98" s="40">
        <v>10.1</v>
      </c>
      <c r="B98" s="52" t="s">
        <v>37</v>
      </c>
      <c r="C98" s="53">
        <v>1910</v>
      </c>
      <c r="D98" s="43" t="s">
        <v>4</v>
      </c>
      <c r="E98" s="48"/>
      <c r="F98" s="138">
        <f>+C98*E98</f>
        <v>0</v>
      </c>
    </row>
    <row r="99" spans="1:9" s="11" customFormat="1" ht="19.5" customHeight="1" x14ac:dyDescent="0.25">
      <c r="A99" s="95"/>
      <c r="B99" s="96" t="s">
        <v>57</v>
      </c>
      <c r="C99" s="97"/>
      <c r="D99" s="98"/>
      <c r="E99" s="99"/>
      <c r="F99" s="130">
        <f>SUM(F98:F98)</f>
        <v>0</v>
      </c>
    </row>
    <row r="100" spans="1:9" ht="15" x14ac:dyDescent="0.25">
      <c r="A100" s="54"/>
      <c r="B100" s="47"/>
      <c r="C100" s="14"/>
      <c r="D100" s="55"/>
      <c r="E100" s="56"/>
      <c r="F100" s="84"/>
      <c r="H100" s="143"/>
      <c r="I100" s="144"/>
    </row>
    <row r="101" spans="1:9" ht="18.75" customHeight="1" x14ac:dyDescent="0.2">
      <c r="A101" s="150"/>
      <c r="B101" s="110" t="s">
        <v>40</v>
      </c>
      <c r="C101" s="111"/>
      <c r="D101" s="112"/>
      <c r="E101" s="113"/>
      <c r="F101" s="139">
        <f>F36+F30+F46+F50+F58+F66+F74+F81+F91+F96+F99</f>
        <v>0</v>
      </c>
    </row>
    <row r="102" spans="1:9" ht="15" x14ac:dyDescent="0.25">
      <c r="A102" s="151"/>
      <c r="B102" s="58" t="s">
        <v>38</v>
      </c>
      <c r="C102" s="1"/>
      <c r="D102" s="13"/>
      <c r="E102" s="59"/>
      <c r="F102" s="70">
        <f>+F101*18%</f>
        <v>0</v>
      </c>
    </row>
    <row r="103" spans="1:9" s="11" customFormat="1" ht="21" customHeight="1" x14ac:dyDescent="0.25">
      <c r="A103" s="150"/>
      <c r="B103" s="110" t="s">
        <v>39</v>
      </c>
      <c r="C103" s="111"/>
      <c r="D103" s="112"/>
      <c r="E103" s="113"/>
      <c r="F103" s="140">
        <f>+F101+F102</f>
        <v>0</v>
      </c>
    </row>
    <row r="104" spans="1:9" ht="15" x14ac:dyDescent="0.25">
      <c r="A104" s="54"/>
      <c r="B104" s="47"/>
      <c r="C104" s="14"/>
      <c r="D104" s="55"/>
      <c r="E104" s="56"/>
      <c r="F104" s="84"/>
    </row>
    <row r="105" spans="1:9" ht="15" x14ac:dyDescent="0.25">
      <c r="A105" s="152" t="s">
        <v>44</v>
      </c>
      <c r="B105" s="65"/>
      <c r="C105" s="66"/>
      <c r="D105" s="65"/>
      <c r="E105" s="67"/>
      <c r="F105" s="68"/>
    </row>
    <row r="106" spans="1:9" x14ac:dyDescent="0.2">
      <c r="C106" s="1"/>
      <c r="E106" s="69"/>
      <c r="F106" s="70"/>
    </row>
    <row r="107" spans="1:9" ht="15" x14ac:dyDescent="0.25">
      <c r="A107" s="71">
        <v>0</v>
      </c>
      <c r="B107" s="72" t="str">
        <f>+B32</f>
        <v>Earthworks</v>
      </c>
      <c r="C107" s="73"/>
      <c r="D107" s="74"/>
      <c r="E107" s="73"/>
      <c r="F107" s="75">
        <f>F36</f>
        <v>0</v>
      </c>
    </row>
    <row r="108" spans="1:9" ht="15" x14ac:dyDescent="0.25">
      <c r="A108" s="71">
        <v>1</v>
      </c>
      <c r="B108" s="12" t="str">
        <f>B25</f>
        <v>Demolitions</v>
      </c>
      <c r="C108" s="7"/>
      <c r="D108" s="7"/>
      <c r="E108" s="7"/>
      <c r="F108" s="76">
        <f>F30</f>
        <v>0</v>
      </c>
    </row>
    <row r="109" spans="1:9" ht="15" x14ac:dyDescent="0.25">
      <c r="A109" s="71">
        <f>A108+1</f>
        <v>2</v>
      </c>
      <c r="B109" s="72" t="str">
        <f>B37</f>
        <v>Fondations &amp; ground beams</v>
      </c>
      <c r="C109" s="74"/>
      <c r="D109" s="74"/>
      <c r="E109" s="74"/>
      <c r="F109" s="75">
        <f>F46</f>
        <v>0</v>
      </c>
    </row>
    <row r="110" spans="1:9" ht="15" x14ac:dyDescent="0.25">
      <c r="A110" s="71">
        <f t="shared" ref="A110:A114" si="12">A109+1</f>
        <v>3</v>
      </c>
      <c r="B110" s="12" t="str">
        <f>B47</f>
        <v>Concrete works</v>
      </c>
      <c r="C110" s="7"/>
      <c r="D110" s="7"/>
      <c r="E110" s="7"/>
      <c r="F110" s="76">
        <f>F50</f>
        <v>0</v>
      </c>
    </row>
    <row r="111" spans="1:9" ht="15" x14ac:dyDescent="0.25">
      <c r="A111" s="71">
        <f t="shared" si="12"/>
        <v>4</v>
      </c>
      <c r="B111" s="72" t="str">
        <f>B51</f>
        <v>Ground slab</v>
      </c>
      <c r="C111" s="74"/>
      <c r="D111" s="74"/>
      <c r="E111" s="74"/>
      <c r="F111" s="75">
        <f>F58</f>
        <v>0</v>
      </c>
    </row>
    <row r="112" spans="1:9" ht="15" x14ac:dyDescent="0.25">
      <c r="A112" s="71">
        <f t="shared" si="12"/>
        <v>5</v>
      </c>
      <c r="B112" s="12" t="str">
        <f>B59</f>
        <v xml:space="preserve">Elevations  </v>
      </c>
      <c r="C112" s="7"/>
      <c r="D112" s="7"/>
      <c r="E112" s="7"/>
      <c r="F112" s="76">
        <f>F66</f>
        <v>0</v>
      </c>
    </row>
    <row r="113" spans="1:6" ht="15" x14ac:dyDescent="0.25">
      <c r="A113" s="71">
        <f t="shared" si="12"/>
        <v>6</v>
      </c>
      <c r="B113" s="72" t="str">
        <f>B67</f>
        <v>Roof</v>
      </c>
      <c r="C113" s="74"/>
      <c r="D113" s="74"/>
      <c r="E113" s="74"/>
      <c r="F113" s="75">
        <f>F74</f>
        <v>0</v>
      </c>
    </row>
    <row r="114" spans="1:6" ht="15" x14ac:dyDescent="0.25">
      <c r="A114" s="71">
        <f t="shared" si="12"/>
        <v>7</v>
      </c>
      <c r="B114" s="77" t="str">
        <f>B75</f>
        <v>Metal works</v>
      </c>
      <c r="C114" s="7"/>
      <c r="D114" s="7"/>
      <c r="E114" s="7"/>
      <c r="F114" s="76">
        <f>F81</f>
        <v>0</v>
      </c>
    </row>
    <row r="115" spans="1:6" ht="15" x14ac:dyDescent="0.25">
      <c r="A115" s="71">
        <f>A114+1</f>
        <v>8</v>
      </c>
      <c r="B115" s="77" t="str">
        <f>+B82</f>
        <v xml:space="preserve">Plumbing </v>
      </c>
      <c r="C115" s="7"/>
      <c r="D115" s="7"/>
      <c r="E115" s="7"/>
      <c r="F115" s="76">
        <f>+F91</f>
        <v>0</v>
      </c>
    </row>
    <row r="116" spans="1:6" ht="15" x14ac:dyDescent="0.25">
      <c r="A116" s="71">
        <f>A115+1</f>
        <v>9</v>
      </c>
      <c r="B116" s="72" t="str">
        <f>B92</f>
        <v>Floor coverings</v>
      </c>
      <c r="C116" s="74"/>
      <c r="D116" s="74"/>
      <c r="E116" s="74"/>
      <c r="F116" s="75">
        <f>F96</f>
        <v>0</v>
      </c>
    </row>
    <row r="117" spans="1:6" ht="15.75" thickBot="1" x14ac:dyDescent="0.3">
      <c r="A117" s="71">
        <f>A116+1</f>
        <v>10</v>
      </c>
      <c r="B117" s="77" t="str">
        <f>B97</f>
        <v>Walls plastering</v>
      </c>
      <c r="C117" s="7"/>
      <c r="D117" s="7"/>
      <c r="E117" s="7"/>
      <c r="F117" s="76">
        <f>F99</f>
        <v>0</v>
      </c>
    </row>
    <row r="118" spans="1:6" ht="15" x14ac:dyDescent="0.25">
      <c r="A118" s="78"/>
      <c r="B118" s="57" t="s">
        <v>40</v>
      </c>
      <c r="C118" s="79"/>
      <c r="D118" s="80"/>
      <c r="E118" s="81"/>
      <c r="F118" s="64">
        <f>SUM(F107:F117)</f>
        <v>0</v>
      </c>
    </row>
    <row r="119" spans="1:6" ht="15" x14ac:dyDescent="0.25">
      <c r="A119" s="82"/>
      <c r="B119" s="58" t="s">
        <v>38</v>
      </c>
      <c r="C119" s="1"/>
      <c r="D119" s="13"/>
      <c r="E119" s="59"/>
      <c r="F119" s="70">
        <f>+F118*18%</f>
        <v>0</v>
      </c>
    </row>
    <row r="120" spans="1:6" ht="15.75" thickBot="1" x14ac:dyDescent="0.3">
      <c r="A120" s="83"/>
      <c r="B120" s="60" t="s">
        <v>39</v>
      </c>
      <c r="C120" s="61"/>
      <c r="D120" s="62"/>
      <c r="E120" s="63"/>
      <c r="F120" s="141">
        <f>+F118+F119</f>
        <v>0</v>
      </c>
    </row>
    <row r="121" spans="1:6" ht="15" x14ac:dyDescent="0.25">
      <c r="A121" s="54"/>
      <c r="B121" s="47"/>
      <c r="C121" s="14"/>
      <c r="D121" s="55"/>
      <c r="E121" s="56"/>
      <c r="F121" s="84"/>
    </row>
    <row r="122" spans="1:6" ht="15" x14ac:dyDescent="0.25">
      <c r="A122" s="54"/>
      <c r="B122" s="47"/>
      <c r="C122" s="14"/>
      <c r="D122" s="55"/>
      <c r="E122" s="56"/>
      <c r="F122" s="84"/>
    </row>
  </sheetData>
  <mergeCells count="19">
    <mergeCell ref="E7:F7"/>
    <mergeCell ref="A7:B7"/>
    <mergeCell ref="B60:F60"/>
    <mergeCell ref="A9:B9"/>
    <mergeCell ref="B13:F13"/>
    <mergeCell ref="B14:F14"/>
    <mergeCell ref="B20:F20"/>
    <mergeCell ref="B15:F15"/>
    <mergeCell ref="B16:F16"/>
    <mergeCell ref="B17:F17"/>
    <mergeCell ref="B18:F18"/>
    <mergeCell ref="B19:F19"/>
    <mergeCell ref="B21:F21"/>
    <mergeCell ref="B31:F31"/>
    <mergeCell ref="E5:F5"/>
    <mergeCell ref="A5:B5"/>
    <mergeCell ref="E3:F3"/>
    <mergeCell ref="A3:B3"/>
    <mergeCell ref="A1:F1"/>
  </mergeCells>
  <dataValidations count="1">
    <dataValidation type="list" allowBlank="1" showInputMessage="1" showErrorMessage="1" sqref="A2" xr:uid="{882B3351-D83B-43DD-8340-AF6A362190BF}">
      <formula1>"PUBLIC, INTERNAL, CONFIDENTIAL, STRICTLY – CONFIDENTIAL, -"</formula1>
    </dataValidation>
  </dataValidations>
  <pageMargins left="0.46500000000000002" right="0.25" top="0.75" bottom="0.75" header="0.3" footer="0.3"/>
  <pageSetup paperSize="9" scale="81"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285022B5985B479FE36DF675FCBCCE" ma:contentTypeVersion="21" ma:contentTypeDescription="Create a new document." ma:contentTypeScope="" ma:versionID="20c332a4e761f6a3350565d3492dd253">
  <xsd:schema xmlns:xsd="http://www.w3.org/2001/XMLSchema" xmlns:xs="http://www.w3.org/2001/XMLSchema" xmlns:p="http://schemas.microsoft.com/office/2006/metadata/properties" xmlns:ns2="08abf13c-be2d-4cca-803a-9048ddb774a2" xmlns:ns3="b6a191ac-0b07-4f4e-acd9-90e1646eea1e" targetNamespace="http://schemas.microsoft.com/office/2006/metadata/properties" ma:root="true" ma:fieldsID="f9b172ca4e38f05d9cf085a325673f7b" ns2:_="" ns3:_="">
    <xsd:import namespace="08abf13c-be2d-4cca-803a-9048ddb774a2"/>
    <xsd:import namespace="b6a191ac-0b07-4f4e-acd9-90e1646eea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abf13c-be2d-4cca-803a-9048ddb774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191ac-0b07-4f4e-acd9-90e1646eea1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8bfed0e-d9f0-4ddb-944f-c12737878a8d}" ma:internalName="TaxCatchAll" ma:showField="CatchAllData" ma:web="b6a191ac-0b07-4f4e-acd9-90e1646eea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abf13c-be2d-4cca-803a-9048ddb774a2">
      <Terms xmlns="http://schemas.microsoft.com/office/infopath/2007/PartnerControls"/>
    </lcf76f155ced4ddcb4097134ff3c332f>
    <TaxCatchAll xmlns="b6a191ac-0b07-4f4e-acd9-90e1646eea1e" xsi:nil="true"/>
  </documentManagement>
</p:properties>
</file>

<file path=customXml/itemProps1.xml><?xml version="1.0" encoding="utf-8"?>
<ds:datastoreItem xmlns:ds="http://schemas.openxmlformats.org/officeDocument/2006/customXml" ds:itemID="{3597EFC2-06FF-4CCB-8E94-4A0E0D05A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abf13c-be2d-4cca-803a-9048ddb774a2"/>
    <ds:schemaRef ds:uri="b6a191ac-0b07-4f4e-acd9-90e1646ee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3360C7-E7BC-4143-BEEF-1762A21249AE}">
  <ds:schemaRefs>
    <ds:schemaRef ds:uri="http://schemas.microsoft.com/sharepoint/v3/contenttype/forms"/>
  </ds:schemaRefs>
</ds:datastoreItem>
</file>

<file path=customXml/itemProps3.xml><?xml version="1.0" encoding="utf-8"?>
<ds:datastoreItem xmlns:ds="http://schemas.openxmlformats.org/officeDocument/2006/customXml" ds:itemID="{C0DBCF0B-C5CE-4A74-AE7F-0D09FADDC5B2}">
  <ds:schemaRefs>
    <ds:schemaRef ds:uri="http://schemas.microsoft.com/office/2006/metadata/properties"/>
    <ds:schemaRef ds:uri="http://schemas.microsoft.com/office/infopath/2007/PartnerControls"/>
    <ds:schemaRef ds:uri="08abf13c-be2d-4cca-803a-9048ddb774a2"/>
    <ds:schemaRef ds:uri="b6a191ac-0b07-4f4e-acd9-90e1646eea1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Phase 1</vt:lpstr>
      <vt:lpstr>'Phase 1'!Print_Area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JMR</dc:creator>
  <cp:lastModifiedBy>Mahoro, Jean Pierre GIZ RW</cp:lastModifiedBy>
  <cp:lastPrinted>2026-05-20T09:11:19Z</cp:lastPrinted>
  <dcterms:created xsi:type="dcterms:W3CDTF">2013-10-17T14:20:34Z</dcterms:created>
  <dcterms:modified xsi:type="dcterms:W3CDTF">2026-05-20T09:22:56Z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0x01010093285022B5985B479FE36DF675FCBCCE</vt:lpwstr>
  </property>
</Properties>
</file>