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ediamonster\Documents\"/>
    </mc:Choice>
  </mc:AlternateContent>
  <xr:revisionPtr revIDLastSave="0" documentId="8_{85BADF22-4177-4E5E-A4B8-5DD55561566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D41" i="1" l="1"/>
  <c r="D36" i="1" l="1"/>
  <c r="D32" i="1"/>
  <c r="D31" i="1"/>
  <c r="D25" i="1"/>
  <c r="D23" i="1"/>
  <c r="D24" i="1"/>
  <c r="F24" i="1" s="1"/>
  <c r="D21" i="1"/>
  <c r="D20" i="1"/>
  <c r="D19" i="1"/>
  <c r="D27" i="1" s="1"/>
  <c r="D22" i="1"/>
  <c r="F47" i="1" l="1"/>
  <c r="F46" i="1"/>
  <c r="F45" i="1"/>
  <c r="F44" i="1"/>
  <c r="F37" i="1"/>
  <c r="F36" i="1"/>
  <c r="F35" i="1"/>
  <c r="F34" i="1"/>
  <c r="F33" i="1"/>
  <c r="F32" i="1"/>
  <c r="F31" i="1"/>
  <c r="F41" i="1"/>
  <c r="F40" i="1"/>
  <c r="F27" i="1"/>
  <c r="F26" i="1"/>
  <c r="F25" i="1"/>
  <c r="F23" i="1"/>
  <c r="F22" i="1"/>
  <c r="F21" i="1"/>
  <c r="F20" i="1"/>
  <c r="F19" i="1"/>
  <c r="F18" i="1"/>
  <c r="F15" i="1"/>
  <c r="F16" i="1" s="1"/>
  <c r="F38" i="1" l="1"/>
  <c r="F29" i="1"/>
  <c r="F42" i="1"/>
  <c r="F48" i="1"/>
  <c r="F49" i="1" s="1"/>
  <c r="F51" i="1" l="1"/>
  <c r="F50" i="1" l="1"/>
  <c r="F52" i="1" s="1"/>
</calcChain>
</file>

<file path=xl/sharedStrings.xml><?xml version="1.0" encoding="utf-8"?>
<sst xmlns="http://schemas.openxmlformats.org/spreadsheetml/2006/main" count="86" uniqueCount="66">
  <si>
    <t>LOCATION: KIZIBA REFUGEE CAMP</t>
  </si>
  <si>
    <t>PROJECT OWNER: KEPLER</t>
  </si>
  <si>
    <t>S/N</t>
  </si>
  <si>
    <t>ITEM DESCRIPTION</t>
  </si>
  <si>
    <t>UNIT</t>
  </si>
  <si>
    <t>QTY</t>
  </si>
  <si>
    <t>U. PRICE (Frws)</t>
  </si>
  <si>
    <t>AMOUNT (Frws)</t>
  </si>
  <si>
    <t>I</t>
  </si>
  <si>
    <t>PRELIMINARY WORKS ON SITE</t>
  </si>
  <si>
    <t>Soil egalization, Stripping and loading of the vegetation layer included light earthwork on all surroundings</t>
  </si>
  <si>
    <t>Ls</t>
  </si>
  <si>
    <t>II</t>
  </si>
  <si>
    <t>CLASSROOM REHABILITATION</t>
  </si>
  <si>
    <t xml:space="preserve">Reparation of Wall and floor cracks </t>
  </si>
  <si>
    <t>Sqm</t>
  </si>
  <si>
    <t>Latex Paint application inside classrooms (from 1.5m high)</t>
  </si>
  <si>
    <t>Paint application on blackboards</t>
  </si>
  <si>
    <t>Supply and application of oil based paint  on openings (doors and windows)</t>
  </si>
  <si>
    <t>Supply and application of oil based paint  on new and existing gutters and fascia boards</t>
  </si>
  <si>
    <t>S/Total for classroom rehabilitation</t>
  </si>
  <si>
    <t>m</t>
  </si>
  <si>
    <t>S/Total for Fence</t>
  </si>
  <si>
    <t>Iron sheets (autoportant iron sheets, blue color BG 30)</t>
  </si>
  <si>
    <t xml:space="preserve">Metal gutters </t>
  </si>
  <si>
    <t xml:space="preserve">Metal fascia board </t>
  </si>
  <si>
    <t xml:space="preserve">1100 PVC downpipes with all accessories </t>
  </si>
  <si>
    <t>Pavers made of burnt bricks</t>
  </si>
  <si>
    <t>cum</t>
  </si>
  <si>
    <t>S/Total for verandah extension</t>
  </si>
  <si>
    <t xml:space="preserve">Electrical reinstallation </t>
  </si>
  <si>
    <t>Making and installation of welded steel metal frames of water channels</t>
  </si>
  <si>
    <t>Retaining wall made of rubble bonded with cement mortar dosed at 300kg / m3 with jointing on visible parts</t>
  </si>
  <si>
    <t>Outside rendering and landscaping</t>
  </si>
  <si>
    <t>GRAND TOTAL WITHOUT TAXES</t>
  </si>
  <si>
    <t>VAT (18%)</t>
  </si>
  <si>
    <t>WIDTHOLDING TAXES (3%)</t>
  </si>
  <si>
    <t>GRAND TOTAL (TAXES INCLUDED)</t>
  </si>
  <si>
    <t>Installation of Ceiling made of trimber structure and plywood (Plywood: use "Super" or equivalent)</t>
  </si>
  <si>
    <t>Oil based paint on internal walls at 150cm height frong floor level (color to be chosen by client)</t>
  </si>
  <si>
    <t>Supply and application of emulsion paint on concrete structures (ring beam, colums and lintels) outside</t>
  </si>
  <si>
    <t>Oil based paint on plinths inside classrooms</t>
  </si>
  <si>
    <t>Emulsion paint of ceiling (color to be chosen by client)</t>
  </si>
  <si>
    <t>Supply and fixing of metal  structure: Rafters, posts and struts. Use metal rectangular hollow tubes of 60*40*1.5mm</t>
  </si>
  <si>
    <t>stair construction. Use traditional non cemented stone masonry) Stair sizes: L: 8.5m, H: 3.5m.</t>
  </si>
  <si>
    <t>lampstair Construction made of stone masonry with 350kg/m3 mortar and jointed outside (details: cfr attached drawings)</t>
  </si>
  <si>
    <t>Timber frames: horizontal and vertical members joined using nails (fence L*H: 55m*1.9m)</t>
  </si>
  <si>
    <t>Fence Frame covering with corrugated iron sheets BG 32, blue color (fence L*H: 55m*1.9m)</t>
  </si>
  <si>
    <t>BIDDER NAME:</t>
  </si>
  <si>
    <t>TIN NUMBER:</t>
  </si>
  <si>
    <r>
      <t>m</t>
    </r>
    <r>
      <rPr>
        <vertAlign val="superscript"/>
        <sz val="11"/>
        <color rgb="FF000000"/>
        <rFont val="Avenir Book"/>
        <family val="2"/>
      </rPr>
      <t>3</t>
    </r>
  </si>
  <si>
    <t>AREAS OF REHABILITATION:</t>
  </si>
  <si>
    <t>Rehabilitation of the two classrooms</t>
  </si>
  <si>
    <t>Roof extension on one side to create a covered verandah</t>
  </si>
  <si>
    <t>Constrution of a fence around the two classrooms</t>
  </si>
  <si>
    <t>PROJECT NAME: CLASSROOM REHABILITATION &amp; FENCE CONSTRUCTION WORKS AT KEPLER  
IN KIZIBA CAMPUS</t>
  </si>
  <si>
    <t>BILLS OF QUANTITIES FOR THE CLASSROOM REHABILITATION &amp; FENCE 
CONSTRUTION WORKS AT KEPLER  IN KIZIBA CAMPUS</t>
  </si>
  <si>
    <t>Please us the space bellow to share information about how long it would take to get the work done.</t>
  </si>
  <si>
    <t>Prepared by:</t>
  </si>
  <si>
    <t>1. REHABILITATION OF NEW CLASSROOMS</t>
  </si>
  <si>
    <t xml:space="preserve">S/Total for Preliminary works </t>
  </si>
  <si>
    <t>3. FENCE</t>
  </si>
  <si>
    <t>2. VERANDAH EXTENSION</t>
  </si>
  <si>
    <t>4. MISCELLANEOUS WORKS</t>
  </si>
  <si>
    <t>S/Total for miscellaneous works</t>
  </si>
  <si>
    <t>Done at ……………………., On ……./…../…....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</si>
</sst>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venir Book"/>
      <family val="2"/>
    </font>
    <font>
      <b/>
      <sz val="14"/>
      <color theme="1"/>
      <name val="Avenir Book"/>
      <family val="2"/>
    </font>
    <font>
      <sz val="11"/>
      <color theme="1"/>
      <name val="Avenir Book"/>
      <family val="2"/>
    </font>
    <font>
      <sz val="12"/>
      <color theme="1"/>
      <name val="Avenir Book"/>
      <family val="2"/>
    </font>
    <font>
      <b/>
      <sz val="11"/>
      <color theme="1"/>
      <name val="Avenir Book"/>
      <family val="2"/>
    </font>
    <font>
      <b/>
      <i/>
      <sz val="11"/>
      <name val="Avenir Book"/>
      <family val="2"/>
    </font>
    <font>
      <sz val="11"/>
      <name val="Avenir Book"/>
      <family val="2"/>
    </font>
    <font>
      <sz val="11"/>
      <color rgb="FF000000"/>
      <name val="Avenir Book"/>
      <family val="2"/>
    </font>
    <font>
      <b/>
      <i/>
      <sz val="11"/>
      <color theme="1"/>
      <name val="Avenir Book"/>
      <family val="2"/>
    </font>
    <font>
      <vertAlign val="superscript"/>
      <sz val="11"/>
      <color rgb="FF000000"/>
      <name val="Avenir Book"/>
      <family val="2"/>
    </font>
    <font>
      <b/>
      <sz val="11"/>
      <color rgb="FF000000"/>
      <name val="Avenir Book"/>
      <family val="2"/>
    </font>
    <font>
      <b/>
      <i/>
      <sz val="12"/>
      <name val="Avenir Book"/>
      <family val="2"/>
    </font>
    <font>
      <i/>
      <sz val="12"/>
      <color theme="1"/>
      <name val="Avenir Book"/>
      <family val="2"/>
    </font>
    <font>
      <b/>
      <u val="double"/>
      <sz val="14"/>
      <color theme="1"/>
      <name val="Avenir Book"/>
      <family val="2"/>
    </font>
    <font>
      <sz val="14"/>
      <color theme="1"/>
      <name val="Avenir Book"/>
      <family val="2"/>
    </font>
    <font>
      <b/>
      <sz val="12"/>
      <name val="Avenir Book"/>
      <family val="2"/>
    </font>
    <font>
      <sz val="12"/>
      <name val="Avenir Boo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1"/>
      </bottom>
      <diagonal/>
    </border>
    <border>
      <left/>
      <right/>
      <top style="medium">
        <color theme="4" tint="-0.499984740745262"/>
      </top>
      <bottom style="medium">
        <color theme="1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1"/>
      </bottom>
      <diagonal/>
    </border>
    <border>
      <left style="medium">
        <color theme="4" tint="-0.499984740745262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24">
    <xf numFmtId="0" fontId="0" fillId="0" borderId="0" xfId="0"/>
    <xf numFmtId="0" fontId="5" fillId="0" borderId="0" xfId="0" applyFont="1"/>
    <xf numFmtId="0" fontId="3" fillId="0" borderId="28" xfId="0" applyFont="1" applyBorder="1" applyAlignment="1">
      <alignment vertical="center"/>
    </xf>
    <xf numFmtId="0" fontId="6" fillId="0" borderId="0" xfId="0" applyFont="1" applyAlignment="1">
      <alignment wrapText="1"/>
    </xf>
    <xf numFmtId="0" fontId="5" fillId="0" borderId="29" xfId="0" applyFont="1" applyBorder="1" applyAlignment="1">
      <alignment horizontal="left"/>
    </xf>
    <xf numFmtId="0" fontId="3" fillId="0" borderId="0" xfId="0" applyFont="1" applyAlignment="1">
      <alignment horizontal="right" vertical="center"/>
    </xf>
    <xf numFmtId="0" fontId="6" fillId="0" borderId="0" xfId="0" applyFont="1"/>
    <xf numFmtId="0" fontId="6" fillId="0" borderId="30" xfId="0" applyFont="1" applyBorder="1" applyAlignment="1">
      <alignment horizontal="right"/>
    </xf>
    <xf numFmtId="0" fontId="5" fillId="0" borderId="28" xfId="0" applyFont="1" applyBorder="1"/>
    <xf numFmtId="0" fontId="5" fillId="0" borderId="0" xfId="0" applyFont="1" applyAlignment="1">
      <alignment wrapText="1"/>
    </xf>
    <xf numFmtId="0" fontId="5" fillId="0" borderId="29" xfId="0" applyFont="1" applyBorder="1"/>
    <xf numFmtId="0" fontId="5" fillId="0" borderId="30" xfId="0" applyFont="1" applyBorder="1" applyAlignment="1">
      <alignment horizontal="right"/>
    </xf>
    <xf numFmtId="0" fontId="3" fillId="0" borderId="28" xfId="0" applyFont="1" applyBorder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165" fontId="9" fillId="0" borderId="10" xfId="0" applyNumberFormat="1" applyFont="1" applyBorder="1" applyAlignment="1">
      <alignment horizontal="right" vertical="center"/>
    </xf>
    <xf numFmtId="3" fontId="5" fillId="0" borderId="10" xfId="1" applyNumberFormat="1" applyFont="1" applyFill="1" applyBorder="1" applyAlignment="1">
      <alignment horizontal="right" vertical="center"/>
    </xf>
    <xf numFmtId="3" fontId="5" fillId="0" borderId="11" xfId="1" applyNumberFormat="1" applyFont="1" applyFill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165" fontId="5" fillId="0" borderId="10" xfId="0" applyNumberFormat="1" applyFont="1" applyBorder="1" applyAlignment="1">
      <alignment horizontal="right" vertical="center" wrapText="1"/>
    </xf>
    <xf numFmtId="0" fontId="9" fillId="0" borderId="10" xfId="2" applyFont="1" applyBorder="1" applyAlignment="1">
      <alignment horizontal="justify" vertical="center" wrapText="1"/>
    </xf>
    <xf numFmtId="0" fontId="9" fillId="0" borderId="10" xfId="0" applyFont="1" applyBorder="1" applyAlignment="1">
      <alignment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165" fontId="5" fillId="2" borderId="12" xfId="0" applyNumberFormat="1" applyFont="1" applyFill="1" applyBorder="1" applyAlignment="1">
      <alignment horizontal="right" vertical="center" wrapText="1"/>
    </xf>
    <xf numFmtId="3" fontId="5" fillId="2" borderId="12" xfId="0" applyNumberFormat="1" applyFont="1" applyFill="1" applyBorder="1" applyAlignment="1">
      <alignment horizontal="right" vertical="center" wrapText="1"/>
    </xf>
    <xf numFmtId="3" fontId="5" fillId="2" borderId="17" xfId="0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165" fontId="5" fillId="2" borderId="10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3" fontId="5" fillId="2" borderId="17" xfId="1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3" fontId="7" fillId="4" borderId="17" xfId="1" applyNumberFormat="1" applyFont="1" applyFill="1" applyBorder="1" applyAlignment="1">
      <alignment horizontal="right" vertical="center"/>
    </xf>
    <xf numFmtId="3" fontId="7" fillId="5" borderId="17" xfId="1" applyNumberFormat="1" applyFont="1" applyFill="1" applyBorder="1" applyAlignment="1">
      <alignment horizontal="right" vertical="center"/>
    </xf>
    <xf numFmtId="3" fontId="3" fillId="5" borderId="11" xfId="1" applyNumberFormat="1" applyFont="1" applyFill="1" applyBorder="1" applyAlignment="1">
      <alignment horizontal="right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5" borderId="21" xfId="0" applyNumberFormat="1" applyFont="1" applyFill="1" applyBorder="1" applyAlignment="1">
      <alignment horizontal="right" vertical="center"/>
    </xf>
    <xf numFmtId="0" fontId="7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165" fontId="7" fillId="4" borderId="23" xfId="0" applyNumberFormat="1" applyFont="1" applyFill="1" applyBorder="1" applyAlignment="1">
      <alignment horizontal="center" vertical="center"/>
    </xf>
    <xf numFmtId="3" fontId="7" fillId="4" borderId="23" xfId="1" applyNumberFormat="1" applyFont="1" applyFill="1" applyBorder="1" applyAlignment="1">
      <alignment horizontal="center" vertical="center" wrapText="1"/>
    </xf>
    <xf numFmtId="3" fontId="7" fillId="4" borderId="24" xfId="1" applyNumberFormat="1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wrapText="1"/>
    </xf>
    <xf numFmtId="0" fontId="5" fillId="0" borderId="37" xfId="0" applyFont="1" applyBorder="1" applyAlignment="1">
      <alignment vertical="center"/>
    </xf>
    <xf numFmtId="3" fontId="5" fillId="0" borderId="37" xfId="0" applyNumberFormat="1" applyFont="1" applyBorder="1" applyAlignment="1">
      <alignment horizontal="right" vertical="center"/>
    </xf>
    <xf numFmtId="3" fontId="5" fillId="0" borderId="38" xfId="0" applyNumberFormat="1" applyFont="1" applyBorder="1" applyAlignment="1">
      <alignment horizontal="right" vertical="center"/>
    </xf>
    <xf numFmtId="0" fontId="5" fillId="0" borderId="33" xfId="0" applyFont="1" applyBorder="1"/>
    <xf numFmtId="0" fontId="5" fillId="0" borderId="34" xfId="0" applyFont="1" applyBorder="1" applyAlignment="1">
      <alignment vertical="center"/>
    </xf>
    <xf numFmtId="3" fontId="5" fillId="0" borderId="34" xfId="0" applyNumberFormat="1" applyFont="1" applyBorder="1" applyAlignment="1">
      <alignment horizontal="right" vertical="center"/>
    </xf>
    <xf numFmtId="3" fontId="5" fillId="0" borderId="35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2" fontId="5" fillId="0" borderId="9" xfId="0" applyNumberFormat="1" applyFont="1" applyBorder="1" applyAlignment="1">
      <alignment horizontal="left" vertical="center" wrapText="1"/>
    </xf>
    <xf numFmtId="0" fontId="11" fillId="4" borderId="9" xfId="0" applyFont="1" applyFill="1" applyBorder="1" applyAlignment="1">
      <alignment horizontal="right" vertical="center" wrapText="1"/>
    </xf>
    <xf numFmtId="3" fontId="7" fillId="4" borderId="11" xfId="1" applyNumberFormat="1" applyFont="1" applyFill="1" applyBorder="1" applyAlignment="1">
      <alignment horizontal="right" vertical="center"/>
    </xf>
    <xf numFmtId="0" fontId="3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1" fillId="4" borderId="9" xfId="0" applyFont="1" applyFill="1" applyBorder="1" applyAlignment="1">
      <alignment horizontal="right" vertical="center" wrapText="1"/>
    </xf>
    <xf numFmtId="0" fontId="11" fillId="4" borderId="10" xfId="0" applyFont="1" applyFill="1" applyBorder="1" applyAlignment="1">
      <alignment horizontal="righ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7" fillId="3" borderId="0" xfId="0" applyFont="1" applyFill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right"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righ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13" fillId="4" borderId="14" xfId="0" applyFont="1" applyFill="1" applyBorder="1" applyAlignment="1">
      <alignment horizontal="right" vertical="center" wrapText="1"/>
    </xf>
    <xf numFmtId="0" fontId="13" fillId="4" borderId="15" xfId="0" applyFont="1" applyFill="1" applyBorder="1" applyAlignment="1">
      <alignment horizontal="right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workbookViewId="0">
      <selection activeCell="G59" sqref="G59"/>
    </sheetView>
  </sheetViews>
  <sheetFormatPr defaultColWidth="8.85546875" defaultRowHeight="14.25"/>
  <cols>
    <col min="1" max="1" width="5.42578125" style="1" customWidth="1"/>
    <col min="2" max="2" width="48.85546875" style="1" customWidth="1"/>
    <col min="3" max="3" width="7.7109375" style="1" customWidth="1"/>
    <col min="4" max="4" width="9.42578125" style="1" customWidth="1"/>
    <col min="5" max="5" width="14.7109375" style="1" customWidth="1"/>
    <col min="6" max="6" width="14.85546875" style="1" customWidth="1"/>
    <col min="7" max="8" width="8.85546875" style="1"/>
    <col min="9" max="9" width="11.28515625" style="1" customWidth="1"/>
    <col min="10" max="16384" width="8.85546875" style="1"/>
  </cols>
  <sheetData>
    <row r="1" spans="1:6" ht="42.95" customHeight="1" thickBot="1">
      <c r="A1" s="78" t="s">
        <v>55</v>
      </c>
      <c r="B1" s="79"/>
      <c r="C1" s="79"/>
      <c r="D1" s="79"/>
      <c r="E1" s="79"/>
      <c r="F1" s="80"/>
    </row>
    <row r="2" spans="1:6" ht="15.75">
      <c r="A2" s="2" t="s">
        <v>0</v>
      </c>
      <c r="B2" s="3"/>
      <c r="C2" s="4"/>
      <c r="D2" s="5" t="s">
        <v>48</v>
      </c>
      <c r="E2" s="6"/>
      <c r="F2" s="7"/>
    </row>
    <row r="3" spans="1:6" ht="15.75">
      <c r="A3" s="8"/>
      <c r="B3" s="9"/>
      <c r="C3" s="10"/>
      <c r="D3" s="5" t="s">
        <v>49</v>
      </c>
      <c r="F3" s="11"/>
    </row>
    <row r="4" spans="1:6" ht="15.75">
      <c r="A4" s="12" t="s">
        <v>1</v>
      </c>
      <c r="B4" s="9"/>
      <c r="C4" s="10"/>
      <c r="D4" s="13"/>
      <c r="F4" s="11"/>
    </row>
    <row r="5" spans="1:6" ht="15" thickBot="1">
      <c r="F5" s="11"/>
    </row>
    <row r="6" spans="1:6" ht="46.5" customHeight="1" thickBot="1">
      <c r="A6" s="81" t="s">
        <v>56</v>
      </c>
      <c r="B6" s="82"/>
      <c r="C6" s="82"/>
      <c r="D6" s="82"/>
      <c r="E6" s="82"/>
      <c r="F6" s="83"/>
    </row>
    <row r="7" spans="1:6" ht="36" customHeight="1">
      <c r="A7" s="92" t="s">
        <v>51</v>
      </c>
      <c r="B7" s="93"/>
      <c r="C7" s="93"/>
      <c r="D7" s="93"/>
      <c r="E7" s="93"/>
      <c r="F7" s="94"/>
    </row>
    <row r="8" spans="1:6" ht="18">
      <c r="A8" s="57">
        <v>1</v>
      </c>
      <c r="B8" s="90" t="s">
        <v>52</v>
      </c>
      <c r="C8" s="90"/>
      <c r="D8" s="90"/>
      <c r="E8" s="90"/>
      <c r="F8" s="91"/>
    </row>
    <row r="9" spans="1:6" ht="15.75">
      <c r="A9" s="57">
        <v>2</v>
      </c>
      <c r="B9" s="95" t="s">
        <v>53</v>
      </c>
      <c r="C9" s="95"/>
      <c r="D9" s="95"/>
      <c r="E9" s="95"/>
      <c r="F9" s="96"/>
    </row>
    <row r="10" spans="1:6" ht="16.5" thickBot="1">
      <c r="A10" s="58">
        <v>3</v>
      </c>
      <c r="B10" s="99" t="s">
        <v>54</v>
      </c>
      <c r="C10" s="99"/>
      <c r="D10" s="99"/>
      <c r="E10" s="99"/>
      <c r="F10" s="100"/>
    </row>
    <row r="11" spans="1:6" ht="18.75" thickBot="1">
      <c r="A11" s="14"/>
      <c r="B11" s="15"/>
      <c r="C11" s="15"/>
      <c r="D11" s="15"/>
      <c r="E11" s="15"/>
      <c r="F11" s="16"/>
    </row>
    <row r="12" spans="1:6" ht="30">
      <c r="A12" s="59" t="s">
        <v>2</v>
      </c>
      <c r="B12" s="60" t="s">
        <v>3</v>
      </c>
      <c r="C12" s="60" t="s">
        <v>4</v>
      </c>
      <c r="D12" s="61" t="s">
        <v>5</v>
      </c>
      <c r="E12" s="62" t="s">
        <v>6</v>
      </c>
      <c r="F12" s="63" t="s">
        <v>7</v>
      </c>
    </row>
    <row r="13" spans="1:6" ht="15">
      <c r="A13" s="107" t="s">
        <v>59</v>
      </c>
      <c r="B13" s="98"/>
      <c r="C13" s="98"/>
      <c r="D13" s="98"/>
      <c r="E13" s="98"/>
      <c r="F13" s="108"/>
    </row>
    <row r="14" spans="1:6" ht="15">
      <c r="A14" s="17" t="s">
        <v>8</v>
      </c>
      <c r="B14" s="84" t="s">
        <v>9</v>
      </c>
      <c r="C14" s="84"/>
      <c r="D14" s="84"/>
      <c r="E14" s="84"/>
      <c r="F14" s="85"/>
    </row>
    <row r="15" spans="1:6" ht="43.5" customHeight="1">
      <c r="A15" s="18">
        <v>1.1000000000000001</v>
      </c>
      <c r="B15" s="19" t="s">
        <v>10</v>
      </c>
      <c r="C15" s="20" t="s">
        <v>11</v>
      </c>
      <c r="D15" s="21">
        <v>1</v>
      </c>
      <c r="E15" s="22"/>
      <c r="F15" s="23">
        <f t="shared" ref="F15" si="0">E15*D15</f>
        <v>0</v>
      </c>
    </row>
    <row r="16" spans="1:6" ht="15">
      <c r="A16" s="86" t="s">
        <v>60</v>
      </c>
      <c r="B16" s="87"/>
      <c r="C16" s="87"/>
      <c r="D16" s="87"/>
      <c r="E16" s="87"/>
      <c r="F16" s="77">
        <f>SUM(F15)</f>
        <v>0</v>
      </c>
    </row>
    <row r="17" spans="1:6" ht="16.5" customHeight="1">
      <c r="A17" s="24" t="s">
        <v>12</v>
      </c>
      <c r="B17" s="88" t="s">
        <v>13</v>
      </c>
      <c r="C17" s="88"/>
      <c r="D17" s="88"/>
      <c r="E17" s="88"/>
      <c r="F17" s="89"/>
    </row>
    <row r="18" spans="1:6" ht="45.75" customHeight="1">
      <c r="A18" s="25">
        <v>1.2</v>
      </c>
      <c r="B18" s="26" t="s">
        <v>14</v>
      </c>
      <c r="C18" s="27" t="s">
        <v>11</v>
      </c>
      <c r="D18" s="28">
        <v>1</v>
      </c>
      <c r="E18" s="29"/>
      <c r="F18" s="30">
        <f>E18*D18</f>
        <v>0</v>
      </c>
    </row>
    <row r="19" spans="1:6" ht="28.5">
      <c r="A19" s="25">
        <v>1.3</v>
      </c>
      <c r="B19" s="26" t="s">
        <v>38</v>
      </c>
      <c r="C19" s="27" t="s">
        <v>15</v>
      </c>
      <c r="D19" s="28">
        <f>8*6*2</f>
        <v>96</v>
      </c>
      <c r="E19" s="31"/>
      <c r="F19" s="30">
        <f t="shared" ref="F19:F27" si="1">E19*D19</f>
        <v>0</v>
      </c>
    </row>
    <row r="20" spans="1:6" ht="32.25" customHeight="1">
      <c r="A20" s="25">
        <v>1.4</v>
      </c>
      <c r="B20" s="26" t="s">
        <v>39</v>
      </c>
      <c r="C20" s="27" t="s">
        <v>15</v>
      </c>
      <c r="D20" s="28">
        <f>((8+6)*2*1.5)*2</f>
        <v>84</v>
      </c>
      <c r="E20" s="31"/>
      <c r="F20" s="30">
        <f t="shared" si="1"/>
        <v>0</v>
      </c>
    </row>
    <row r="21" spans="1:6" ht="37.5" customHeight="1">
      <c r="A21" s="25">
        <v>1.5</v>
      </c>
      <c r="B21" s="32" t="s">
        <v>16</v>
      </c>
      <c r="C21" s="27" t="s">
        <v>15</v>
      </c>
      <c r="D21" s="28">
        <f>(28*2)*2</f>
        <v>112</v>
      </c>
      <c r="E21" s="31"/>
      <c r="F21" s="30">
        <f t="shared" si="1"/>
        <v>0</v>
      </c>
    </row>
    <row r="22" spans="1:6" ht="15" thickBot="1">
      <c r="A22" s="25">
        <v>1.6</v>
      </c>
      <c r="B22" s="32" t="s">
        <v>17</v>
      </c>
      <c r="C22" s="27" t="s">
        <v>15</v>
      </c>
      <c r="D22" s="28">
        <f>6*1*4</f>
        <v>24</v>
      </c>
      <c r="E22" s="31"/>
      <c r="F22" s="30">
        <f t="shared" si="1"/>
        <v>0</v>
      </c>
    </row>
    <row r="23" spans="1:6" ht="42.75">
      <c r="A23" s="25">
        <v>1.7</v>
      </c>
      <c r="B23" s="19" t="s">
        <v>40</v>
      </c>
      <c r="C23" s="27" t="s">
        <v>15</v>
      </c>
      <c r="D23" s="28">
        <f>((17*0.3*2)*4)+(3.5*0.3*15)+(6.7*0.3*4)</f>
        <v>64.59</v>
      </c>
      <c r="E23" s="31"/>
      <c r="F23" s="30">
        <f t="shared" si="1"/>
        <v>0</v>
      </c>
    </row>
    <row r="24" spans="1:6">
      <c r="A24" s="25">
        <v>1.8</v>
      </c>
      <c r="B24" s="26" t="s">
        <v>41</v>
      </c>
      <c r="C24" s="27" t="s">
        <v>15</v>
      </c>
      <c r="D24" s="28">
        <f>28*0.2*2</f>
        <v>11.200000000000001</v>
      </c>
      <c r="E24" s="31"/>
      <c r="F24" s="30">
        <f t="shared" si="1"/>
        <v>0</v>
      </c>
    </row>
    <row r="25" spans="1:6" ht="28.5">
      <c r="A25" s="25">
        <v>1.9</v>
      </c>
      <c r="B25" s="33" t="s">
        <v>18</v>
      </c>
      <c r="C25" s="27" t="s">
        <v>15</v>
      </c>
      <c r="D25" s="28">
        <f>(2.15*1.75*2*8)+(2.4*1*2*4)</f>
        <v>79.399999999999991</v>
      </c>
      <c r="E25" s="31"/>
      <c r="F25" s="30">
        <f t="shared" si="1"/>
        <v>0</v>
      </c>
    </row>
    <row r="26" spans="1:6" ht="28.5">
      <c r="A26" s="75">
        <v>1.1000000000000001</v>
      </c>
      <c r="B26" s="33" t="s">
        <v>19</v>
      </c>
      <c r="C26" s="27" t="s">
        <v>15</v>
      </c>
      <c r="D26" s="28">
        <v>44.9</v>
      </c>
      <c r="E26" s="31"/>
      <c r="F26" s="30">
        <f t="shared" si="1"/>
        <v>0</v>
      </c>
    </row>
    <row r="27" spans="1:6" ht="28.5">
      <c r="A27" s="73">
        <v>1.1100000000000001</v>
      </c>
      <c r="B27" s="26" t="s">
        <v>42</v>
      </c>
      <c r="C27" s="27" t="s">
        <v>15</v>
      </c>
      <c r="D27" s="28">
        <f>D19</f>
        <v>96</v>
      </c>
      <c r="E27" s="31"/>
      <c r="F27" s="30">
        <f t="shared" si="1"/>
        <v>0</v>
      </c>
    </row>
    <row r="28" spans="1:6">
      <c r="A28" s="74">
        <v>1.1200000000000001</v>
      </c>
      <c r="B28" s="39" t="s">
        <v>30</v>
      </c>
      <c r="C28" s="40" t="s">
        <v>11</v>
      </c>
      <c r="D28" s="41">
        <v>1</v>
      </c>
      <c r="E28" s="42"/>
      <c r="F28" s="43">
        <f>E28*D28</f>
        <v>0</v>
      </c>
    </row>
    <row r="29" spans="1:6" ht="15">
      <c r="A29" s="86" t="s">
        <v>20</v>
      </c>
      <c r="B29" s="87"/>
      <c r="C29" s="87"/>
      <c r="D29" s="87"/>
      <c r="E29" s="87"/>
      <c r="F29" s="77">
        <f>SUM(F18:F28)</f>
        <v>0</v>
      </c>
    </row>
    <row r="30" spans="1:6" ht="15">
      <c r="A30" s="97" t="s">
        <v>62</v>
      </c>
      <c r="B30" s="98"/>
      <c r="C30" s="98"/>
      <c r="D30" s="98"/>
      <c r="E30" s="98"/>
      <c r="F30" s="98"/>
    </row>
    <row r="31" spans="1:6" ht="53.25" customHeight="1">
      <c r="A31" s="18">
        <v>2.1</v>
      </c>
      <c r="B31" s="37" t="s">
        <v>43</v>
      </c>
      <c r="C31" s="27" t="s">
        <v>21</v>
      </c>
      <c r="D31" s="28">
        <f>(19*4)+(5.5*8)</f>
        <v>120</v>
      </c>
      <c r="E31" s="31"/>
      <c r="F31" s="30">
        <f>E31*D31</f>
        <v>0</v>
      </c>
    </row>
    <row r="32" spans="1:6" ht="18" customHeight="1">
      <c r="A32" s="18">
        <v>2.2000000000000002</v>
      </c>
      <c r="B32" s="38" t="s">
        <v>23</v>
      </c>
      <c r="C32" s="27" t="s">
        <v>15</v>
      </c>
      <c r="D32" s="28">
        <f>19*5</f>
        <v>95</v>
      </c>
      <c r="E32" s="31"/>
      <c r="F32" s="30">
        <f t="shared" ref="F32:F37" si="2">E32*D32</f>
        <v>0</v>
      </c>
    </row>
    <row r="33" spans="1:9">
      <c r="A33" s="18">
        <v>2.2999999999999998</v>
      </c>
      <c r="B33" s="19" t="s">
        <v>24</v>
      </c>
      <c r="C33" s="27" t="s">
        <v>21</v>
      </c>
      <c r="D33" s="28">
        <v>18</v>
      </c>
      <c r="E33" s="31"/>
      <c r="F33" s="30">
        <f t="shared" si="2"/>
        <v>0</v>
      </c>
    </row>
    <row r="34" spans="1:9">
      <c r="A34" s="18">
        <v>2.4</v>
      </c>
      <c r="B34" s="19" t="s">
        <v>25</v>
      </c>
      <c r="C34" s="27" t="s">
        <v>21</v>
      </c>
      <c r="D34" s="28">
        <v>11</v>
      </c>
      <c r="E34" s="31"/>
      <c r="F34" s="30">
        <f t="shared" si="2"/>
        <v>0</v>
      </c>
    </row>
    <row r="35" spans="1:9" ht="17.25" customHeight="1">
      <c r="A35" s="18">
        <v>2.5</v>
      </c>
      <c r="B35" s="19" t="s">
        <v>26</v>
      </c>
      <c r="C35" s="27" t="s">
        <v>21</v>
      </c>
      <c r="D35" s="28">
        <v>4.5</v>
      </c>
      <c r="E35" s="31"/>
      <c r="F35" s="30">
        <f t="shared" si="2"/>
        <v>0</v>
      </c>
    </row>
    <row r="36" spans="1:9">
      <c r="A36" s="18">
        <v>2.6</v>
      </c>
      <c r="B36" s="19" t="s">
        <v>27</v>
      </c>
      <c r="C36" s="27" t="s">
        <v>15</v>
      </c>
      <c r="D36" s="28">
        <f>19*5</f>
        <v>95</v>
      </c>
      <c r="E36" s="31"/>
      <c r="F36" s="30">
        <f t="shared" si="2"/>
        <v>0</v>
      </c>
    </row>
    <row r="37" spans="1:9" ht="42.75">
      <c r="A37" s="18">
        <v>2.7</v>
      </c>
      <c r="B37" s="19" t="s">
        <v>45</v>
      </c>
      <c r="C37" s="27" t="s">
        <v>28</v>
      </c>
      <c r="D37" s="28">
        <v>11.4</v>
      </c>
      <c r="E37" s="31"/>
      <c r="F37" s="30">
        <f t="shared" si="2"/>
        <v>0</v>
      </c>
    </row>
    <row r="38" spans="1:9" ht="15">
      <c r="A38" s="86" t="s">
        <v>29</v>
      </c>
      <c r="B38" s="87"/>
      <c r="C38" s="87"/>
      <c r="D38" s="87"/>
      <c r="E38" s="87"/>
      <c r="F38" s="77">
        <f>SUM(F31:F37)</f>
        <v>0</v>
      </c>
      <c r="I38" s="50"/>
    </row>
    <row r="39" spans="1:9" ht="15">
      <c r="A39" s="97" t="s">
        <v>61</v>
      </c>
      <c r="B39" s="98"/>
      <c r="C39" s="98"/>
      <c r="D39" s="98"/>
      <c r="E39" s="98"/>
      <c r="F39" s="98"/>
    </row>
    <row r="40" spans="1:9" ht="28.5">
      <c r="A40" s="34">
        <v>3.1</v>
      </c>
      <c r="B40" s="32" t="s">
        <v>46</v>
      </c>
      <c r="C40" s="35" t="s">
        <v>21</v>
      </c>
      <c r="D40" s="36">
        <v>55</v>
      </c>
      <c r="E40" s="31"/>
      <c r="F40" s="30">
        <f>E40*D40</f>
        <v>0</v>
      </c>
    </row>
    <row r="41" spans="1:9" ht="28.5">
      <c r="A41" s="34">
        <v>3.2</v>
      </c>
      <c r="B41" s="32" t="s">
        <v>47</v>
      </c>
      <c r="C41" s="35" t="s">
        <v>15</v>
      </c>
      <c r="D41" s="36">
        <f>55*1.9</f>
        <v>104.5</v>
      </c>
      <c r="E41" s="31"/>
      <c r="F41" s="30">
        <f>E41*D41</f>
        <v>0</v>
      </c>
    </row>
    <row r="42" spans="1:9" ht="15">
      <c r="A42" s="76"/>
      <c r="B42" s="109" t="s">
        <v>22</v>
      </c>
      <c r="C42" s="110"/>
      <c r="D42" s="110"/>
      <c r="E42" s="111"/>
      <c r="F42" s="77">
        <f>SUM(F40:F41)</f>
        <v>0</v>
      </c>
    </row>
    <row r="43" spans="1:9" ht="15">
      <c r="A43" s="97" t="s">
        <v>63</v>
      </c>
      <c r="B43" s="98"/>
      <c r="C43" s="98"/>
      <c r="D43" s="98"/>
      <c r="E43" s="98"/>
      <c r="F43" s="98"/>
    </row>
    <row r="44" spans="1:9" ht="28.5">
      <c r="A44" s="44">
        <v>4.0999999999999996</v>
      </c>
      <c r="B44" s="45" t="s">
        <v>31</v>
      </c>
      <c r="C44" s="46" t="s">
        <v>21</v>
      </c>
      <c r="D44" s="47">
        <v>32</v>
      </c>
      <c r="E44" s="48"/>
      <c r="F44" s="49">
        <f>E44*D44</f>
        <v>0</v>
      </c>
    </row>
    <row r="45" spans="1:9" ht="28.5">
      <c r="A45" s="44">
        <v>4.2</v>
      </c>
      <c r="B45" s="32" t="s">
        <v>44</v>
      </c>
      <c r="C45" s="46" t="s">
        <v>11</v>
      </c>
      <c r="D45" s="47">
        <v>1</v>
      </c>
      <c r="E45" s="48"/>
      <c r="F45" s="49">
        <f t="shared" ref="F45:F47" si="3">E45*D45</f>
        <v>0</v>
      </c>
    </row>
    <row r="46" spans="1:9" ht="42.75">
      <c r="A46" s="44">
        <v>4.3</v>
      </c>
      <c r="B46" s="32" t="s">
        <v>32</v>
      </c>
      <c r="C46" s="46" t="s">
        <v>50</v>
      </c>
      <c r="D46" s="47">
        <v>7.5</v>
      </c>
      <c r="E46" s="48"/>
      <c r="F46" s="49">
        <f t="shared" si="3"/>
        <v>0</v>
      </c>
    </row>
    <row r="47" spans="1:9" ht="15">
      <c r="A47" s="44">
        <v>4.4000000000000004</v>
      </c>
      <c r="B47" s="32" t="s">
        <v>33</v>
      </c>
      <c r="C47" s="50" t="s">
        <v>11</v>
      </c>
      <c r="D47" s="36">
        <v>1</v>
      </c>
      <c r="E47" s="31"/>
      <c r="F47" s="49">
        <f t="shared" si="3"/>
        <v>0</v>
      </c>
    </row>
    <row r="48" spans="1:9" ht="15">
      <c r="A48" s="115" t="s">
        <v>64</v>
      </c>
      <c r="B48" s="116"/>
      <c r="C48" s="116"/>
      <c r="D48" s="116"/>
      <c r="E48" s="117"/>
      <c r="F48" s="51">
        <f>SUM(F44:F47)</f>
        <v>0</v>
      </c>
    </row>
    <row r="49" spans="1:6" ht="15">
      <c r="A49" s="118" t="s">
        <v>34</v>
      </c>
      <c r="B49" s="119"/>
      <c r="C49" s="119"/>
      <c r="D49" s="119"/>
      <c r="E49" s="119"/>
      <c r="F49" s="52">
        <f>F48+F38+F42+F29+F16</f>
        <v>0</v>
      </c>
    </row>
    <row r="50" spans="1:6" ht="15.75">
      <c r="A50" s="120" t="s">
        <v>35</v>
      </c>
      <c r="B50" s="121"/>
      <c r="C50" s="121"/>
      <c r="D50" s="121"/>
      <c r="E50" s="121"/>
      <c r="F50" s="53">
        <f>F49*18/100</f>
        <v>0</v>
      </c>
    </row>
    <row r="51" spans="1:6" ht="15.75">
      <c r="A51" s="120" t="s">
        <v>36</v>
      </c>
      <c r="B51" s="121"/>
      <c r="C51" s="121"/>
      <c r="D51" s="121"/>
      <c r="E51" s="121"/>
      <c r="F51" s="54">
        <f>F49*3/100</f>
        <v>0</v>
      </c>
    </row>
    <row r="52" spans="1:6" ht="16.5" thickBot="1">
      <c r="A52" s="122" t="s">
        <v>37</v>
      </c>
      <c r="B52" s="123"/>
      <c r="C52" s="123"/>
      <c r="D52" s="123"/>
      <c r="E52" s="123"/>
      <c r="F52" s="55">
        <f>F51+F50+F49</f>
        <v>0</v>
      </c>
    </row>
    <row r="53" spans="1:6" ht="24.75" customHeight="1">
      <c r="A53" s="112" t="s">
        <v>57</v>
      </c>
      <c r="B53" s="113"/>
      <c r="C53" s="113"/>
      <c r="D53" s="113"/>
      <c r="E53" s="113"/>
      <c r="F53" s="114"/>
    </row>
    <row r="54" spans="1:6" ht="24.75" customHeight="1">
      <c r="A54" s="101"/>
      <c r="B54" s="102"/>
      <c r="C54" s="102"/>
      <c r="D54" s="102"/>
      <c r="E54" s="102"/>
      <c r="F54" s="103"/>
    </row>
    <row r="55" spans="1:6" ht="3.95" customHeight="1">
      <c r="A55" s="101"/>
      <c r="B55" s="102"/>
      <c r="C55" s="102"/>
      <c r="D55" s="102"/>
      <c r="E55" s="102"/>
      <c r="F55" s="103"/>
    </row>
    <row r="56" spans="1:6" ht="15" thickBot="1">
      <c r="A56" s="104"/>
      <c r="B56" s="105"/>
      <c r="C56" s="105"/>
      <c r="D56" s="105"/>
      <c r="E56" s="105"/>
      <c r="F56" s="106"/>
    </row>
    <row r="57" spans="1:6" ht="15">
      <c r="A57" s="64" t="s">
        <v>65</v>
      </c>
      <c r="B57" s="65"/>
      <c r="C57" s="66"/>
      <c r="D57" s="66"/>
      <c r="E57" s="67"/>
      <c r="F57" s="68"/>
    </row>
    <row r="58" spans="1:6" ht="15" thickBot="1">
      <c r="A58" s="69" t="s">
        <v>58</v>
      </c>
      <c r="B58" s="70"/>
      <c r="C58" s="70"/>
      <c r="D58" s="70"/>
      <c r="E58" s="71"/>
      <c r="F58" s="72"/>
    </row>
    <row r="59" spans="1:6" ht="15">
      <c r="A59" s="56"/>
      <c r="B59" s="56"/>
    </row>
    <row r="60" spans="1:6" ht="15">
      <c r="A60" s="56"/>
      <c r="B60" s="56"/>
    </row>
  </sheetData>
  <mergeCells count="23">
    <mergeCell ref="A30:F30"/>
    <mergeCell ref="A43:F43"/>
    <mergeCell ref="B10:F10"/>
    <mergeCell ref="A54:F56"/>
    <mergeCell ref="A13:F13"/>
    <mergeCell ref="A39:F39"/>
    <mergeCell ref="A29:E29"/>
    <mergeCell ref="B42:E42"/>
    <mergeCell ref="A38:E38"/>
    <mergeCell ref="A53:F53"/>
    <mergeCell ref="A48:E48"/>
    <mergeCell ref="A49:E49"/>
    <mergeCell ref="A50:E50"/>
    <mergeCell ref="A51:E51"/>
    <mergeCell ref="A52:E52"/>
    <mergeCell ref="A1:F1"/>
    <mergeCell ref="A6:F6"/>
    <mergeCell ref="B14:F14"/>
    <mergeCell ref="A16:E16"/>
    <mergeCell ref="B17:F17"/>
    <mergeCell ref="B8:F8"/>
    <mergeCell ref="A7:F7"/>
    <mergeCell ref="B9:F9"/>
  </mergeCells>
  <pageMargins left="0.7" right="0.7" top="0.5" bottom="0.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Mediamonster</cp:lastModifiedBy>
  <cp:lastPrinted>2023-02-17T14:29:33Z</cp:lastPrinted>
  <dcterms:created xsi:type="dcterms:W3CDTF">2022-11-07T07:39:44Z</dcterms:created>
  <dcterms:modified xsi:type="dcterms:W3CDTF">2023-02-17T15:16:26Z</dcterms:modified>
</cp:coreProperties>
</file>